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6" r:id="rId1"/>
  </sheets>
  <definedNames>
    <definedName name="_xlnm.Print_Titles" localSheetId="0">Sheet1!#REF!</definedName>
  </definedNames>
  <calcPr calcId="124519"/>
</workbook>
</file>

<file path=xl/calcChain.xml><?xml version="1.0" encoding="utf-8"?>
<calcChain xmlns="http://schemas.openxmlformats.org/spreadsheetml/2006/main">
  <c r="F36" i="6"/>
  <c r="F35"/>
  <c r="D35"/>
  <c r="F34"/>
  <c r="F33"/>
  <c r="H32"/>
  <c r="F32" s="1"/>
  <c r="G31"/>
  <c r="F31"/>
  <c r="H30"/>
  <c r="G30" s="1"/>
  <c r="F30"/>
  <c r="D30"/>
  <c r="G29"/>
  <c r="F29"/>
  <c r="G28"/>
  <c r="F28"/>
  <c r="H27"/>
  <c r="G27" s="1"/>
  <c r="F27"/>
  <c r="D27"/>
  <c r="G26"/>
  <c r="F26"/>
  <c r="G25"/>
  <c r="F25"/>
  <c r="G24"/>
  <c r="F24"/>
  <c r="D24"/>
  <c r="H23"/>
  <c r="F23" s="1"/>
  <c r="D23"/>
  <c r="G22"/>
  <c r="F22"/>
  <c r="H21"/>
  <c r="G21"/>
  <c r="F21"/>
  <c r="D21"/>
  <c r="G20"/>
  <c r="F20"/>
  <c r="G19"/>
  <c r="F19"/>
  <c r="G18"/>
  <c r="F18"/>
  <c r="G17"/>
  <c r="F17"/>
  <c r="G16"/>
  <c r="F16"/>
  <c r="H15"/>
  <c r="F15" s="1"/>
  <c r="D15"/>
  <c r="H14"/>
  <c r="F14" s="1"/>
  <c r="E14"/>
  <c r="D14"/>
  <c r="H13"/>
  <c r="G13" s="1"/>
  <c r="F13"/>
  <c r="E13"/>
  <c r="E10" s="1"/>
  <c r="D13"/>
  <c r="H12"/>
  <c r="G12"/>
  <c r="F12"/>
  <c r="D12"/>
  <c r="I10"/>
  <c r="H10"/>
  <c r="D10"/>
  <c r="C10"/>
  <c r="F10" l="1"/>
  <c r="G32"/>
  <c r="G14"/>
  <c r="G10" s="1"/>
  <c r="G15"/>
  <c r="G23"/>
</calcChain>
</file>

<file path=xl/sharedStrings.xml><?xml version="1.0" encoding="utf-8"?>
<sst xmlns="http://schemas.openxmlformats.org/spreadsheetml/2006/main" count="68" uniqueCount="48">
  <si>
    <t>Tổng số</t>
  </si>
  <si>
    <t>Tên công trình</t>
  </si>
  <si>
    <t>Tổng dự toán được duyệt</t>
  </si>
  <si>
    <t>Trong đó thanh toán khối lượng năm trước</t>
  </si>
  <si>
    <t>Chia theo nguồn vốn</t>
  </si>
  <si>
    <t>Nguồn cân đối ngân sách</t>
  </si>
  <si>
    <t>Nguồn đóng góp</t>
  </si>
  <si>
    <t>(Quyết toán được HĐND xã phê chuẩn)</t>
  </si>
  <si>
    <t>Biểu số 119/CK-TC-NSNN</t>
  </si>
  <si>
    <t>Thời gian 
KC-HT</t>
  </si>
  <si>
    <t>Trong đó: Ngùôn dân đóng góp</t>
  </si>
  <si>
    <t>Cải tạo nhà hội trường, dãy nhà 2 tầng số 2 Trụ sở UBND xã</t>
  </si>
  <si>
    <t>Tỉnh: Quảng Bình</t>
  </si>
  <si>
    <t>Huỵên: Quảng Trạch</t>
  </si>
  <si>
    <t>Xã: Quảng Tùng</t>
  </si>
  <si>
    <t>ĐVT: Đồng</t>
  </si>
  <si>
    <t>Nâng cấp , sửa chữa, cải tạo nhà lớp học 10 phòng, sân trường THCS Quảng Tùng</t>
  </si>
  <si>
    <t>Cổng, hàng rào thôn Di lộc</t>
  </si>
  <si>
    <t>Xây dựng khuôn viên nhà văn hoá thôn Phúc Kiều, xã Quảng Tùng</t>
  </si>
  <si>
    <t>Hệ thống đèn chiếu sáng thôn Di Lộc</t>
  </si>
  <si>
    <t>Đường đình Làng thôn Di Luân</t>
  </si>
  <si>
    <t>XD đường Phúc Tây, Phúc Kiều</t>
  </si>
  <si>
    <t>2022
2023</t>
  </si>
  <si>
    <t>Nâng cấp hạ tầng tuyến đường từ Di tích lịch sử thôn Phúc Kiều đi đường Tỉnh lộ 22 và tuyến đường giao thông liên thôn Phúc Kiều - Di Luân, xã Quảng Tùng</t>
  </si>
  <si>
    <t>Đường GTNT xóm Phúc Đông thôn Phúc Kiều xã Quảng Tùng</t>
  </si>
  <si>
    <t>Đường GT và kênh mương nội đồng thôn Sơn Tùng, Quảng Tùng</t>
  </si>
  <si>
    <t>XD thoát nước thôn Di Lộc</t>
  </si>
  <si>
    <t>Xây dựng tuyến kè thoát lũ khu dân cư thôn Di Lộc xã Quảng Tùng</t>
  </si>
  <si>
    <t>QUYẾT TOÁN CHI ĐẦU TƯ PHÁT TRIỂN NGÂN SÁCH XÃ NĂM 2023</t>
  </si>
  <si>
    <t>Giá trị thực hiện từ 01/01 đến 31/12/2023</t>
  </si>
  <si>
    <t>Giá trị đã thanh toán năm 2023</t>
  </si>
  <si>
    <t>Xây dựng nhà văn hoá thôn Di Lộc</t>
  </si>
  <si>
    <t>2021
2022</t>
  </si>
  <si>
    <t>Xây dựng nhà văn hoá thôn Di Luân</t>
  </si>
  <si>
    <t>Xây dựng nhà văn hoá thôn Phúc Kiều</t>
  </si>
  <si>
    <t>Xây dựng nhà văn hoá thôn Sơn Tùng</t>
  </si>
  <si>
    <t>Khu dân cư Đồng muối thôn Di Lộc, xã Quảng Tùng. Hạng mục: Cầu Đồng muối</t>
  </si>
  <si>
    <t>2019
2022</t>
  </si>
  <si>
    <t xml:space="preserve"> Xây dựng nhà lớp học 02 tầng 8 phòng Trường Tiểu học Quảng Tùng</t>
  </si>
  <si>
    <t>2022
2024</t>
  </si>
  <si>
    <t>Xây dựng bê tông hoá tuyến đường giao thông nông thôn Phía nam kênh mương Vực Tròn tại hai thôn Sơn Tùng, Phúc Kiều, xã Quảng Tùng</t>
  </si>
  <si>
    <t>Đường phía đông chợ Quảng Tùng</t>
  </si>
  <si>
    <t>XD kênh mương thôn Sơn Tùng</t>
  </si>
  <si>
    <t xml:space="preserve">Tuyến đường đưa tang thôn Sơn Tùng  </t>
  </si>
  <si>
    <t>2023
2024</t>
  </si>
  <si>
    <t xml:space="preserve">Hệ thống đèn chiếu sáng thôn Di Luân </t>
  </si>
  <si>
    <t xml:space="preserve">KCH kênh mương cấp 2 Phúc Tây, thôn Phúc Kiều </t>
  </si>
  <si>
    <t>Quy hoạch chung xây dựng xã Quảng Tùng, huyện Quảng Trạch, tỉnh Quảng Bình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</si>
</sst>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_-* #,##0.00_-;\-* #,##0.00_-;_-* &quot;-&quot;??_-;_-@_-"/>
    <numFmt numFmtId="166" formatCode="_-* #,##0_-;\-* #,##0_-;_-* &quot;-&quot;??_-;_-@_-"/>
    <numFmt numFmtId="167" formatCode="_(* #,##0_);_(* \(#,##0\);_(* &quot;-&quot;??_);_(@_)"/>
    <numFmt numFmtId="168" formatCode="_-* #,##0\ _₫_-;\-* #,##0\ _₫_-;_-* &quot;-&quot;??\ _₫_-;_-@_-"/>
    <numFmt numFmtId="169" formatCode="#,###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2"/>
      <name val="Times New Roman"/>
      <family val="1"/>
    </font>
    <font>
      <sz val="12"/>
      <name val=".VnTime"/>
      <family val="2"/>
    </font>
    <font>
      <sz val="1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" fillId="0" borderId="0"/>
  </cellStyleXfs>
  <cellXfs count="37">
    <xf numFmtId="0" fontId="0" fillId="0" borderId="0" xfId="0"/>
    <xf numFmtId="166" fontId="2" fillId="0" borderId="0" xfId="1" applyNumberFormat="1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8" fontId="5" fillId="2" borderId="1" xfId="1" applyNumberFormat="1" applyFont="1" applyFill="1" applyBorder="1" applyAlignment="1">
      <alignment horizontal="center" vertical="center" wrapText="1"/>
    </xf>
    <xf numFmtId="168" fontId="5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/>
    </xf>
    <xf numFmtId="166" fontId="6" fillId="0" borderId="0" xfId="1" applyNumberFormat="1" applyFont="1"/>
    <xf numFmtId="0" fontId="6" fillId="0" borderId="0" xfId="0" applyFont="1" applyFill="1"/>
    <xf numFmtId="0" fontId="6" fillId="0" borderId="0" xfId="0" applyFont="1"/>
    <xf numFmtId="166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8" fontId="5" fillId="0" borderId="1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justify" vertical="center" wrapText="1"/>
    </xf>
    <xf numFmtId="167" fontId="5" fillId="0" borderId="1" xfId="1" applyNumberFormat="1" applyFont="1" applyBorder="1" applyAlignment="1">
      <alignment vertical="center"/>
    </xf>
    <xf numFmtId="166" fontId="5" fillId="0" borderId="1" xfId="1" applyNumberFormat="1" applyFont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Border="1" applyAlignment="1">
      <alignment vertical="center"/>
    </xf>
    <xf numFmtId="0" fontId="5" fillId="3" borderId="1" xfId="0" applyFont="1" applyFill="1" applyBorder="1" applyAlignment="1">
      <alignment horizontal="justify" vertical="center" wrapText="1"/>
    </xf>
    <xf numFmtId="169" fontId="5" fillId="3" borderId="1" xfId="0" applyNumberFormat="1" applyFont="1" applyFill="1" applyBorder="1" applyAlignment="1">
      <alignment horizontal="right" vertical="center" wrapText="1"/>
    </xf>
    <xf numFmtId="3" fontId="5" fillId="0" borderId="1" xfId="5" applyNumberFormat="1" applyFont="1" applyFill="1" applyBorder="1" applyAlignment="1">
      <alignment vertical="center" wrapText="1"/>
    </xf>
    <xf numFmtId="0" fontId="5" fillId="0" borderId="1" xfId="5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/>
    </xf>
  </cellXfs>
  <cellStyles count="6">
    <cellStyle name="Comma" xfId="1" builtinId="3"/>
    <cellStyle name="Comma 2" xfId="3"/>
    <cellStyle name="Normal" xfId="0" builtinId="0"/>
    <cellStyle name="Normal 10 2" xfId="5"/>
    <cellStyle name="Normal 2" xfId="2"/>
    <cellStyle name="Normal 3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topLeftCell="A28" workbookViewId="0">
      <selection activeCell="F8" sqref="F8:F9"/>
    </sheetView>
  </sheetViews>
  <sheetFormatPr defaultRowHeight="15"/>
  <cols>
    <col min="1" max="1" width="22.5703125" customWidth="1"/>
    <col min="2" max="2" width="6.5703125" customWidth="1"/>
    <col min="3" max="3" width="15.42578125" customWidth="1"/>
    <col min="4" max="4" width="14.42578125" customWidth="1"/>
    <col min="5" max="5" width="16.5703125" customWidth="1"/>
    <col min="6" max="6" width="15.7109375" customWidth="1"/>
    <col min="7" max="7" width="17.5703125" customWidth="1"/>
    <col min="8" max="8" width="16.140625" customWidth="1"/>
    <col min="9" max="9" width="14.140625" customWidth="1"/>
  </cols>
  <sheetData>
    <row r="1" spans="1:9" ht="15.75">
      <c r="A1" s="10" t="s">
        <v>12</v>
      </c>
      <c r="B1" s="11"/>
      <c r="C1" s="12"/>
      <c r="D1" s="12"/>
      <c r="E1" s="12"/>
      <c r="F1" s="13"/>
      <c r="G1" s="14"/>
      <c r="H1" s="14"/>
      <c r="I1" s="12"/>
    </row>
    <row r="2" spans="1:9" ht="16.5">
      <c r="A2" s="10" t="s">
        <v>13</v>
      </c>
      <c r="B2" s="11"/>
      <c r="C2" s="12"/>
      <c r="D2" s="12"/>
      <c r="E2" s="12"/>
      <c r="F2" s="13"/>
      <c r="G2" s="14"/>
      <c r="H2" s="1" t="s">
        <v>8</v>
      </c>
      <c r="I2" s="12"/>
    </row>
    <row r="3" spans="1:9" ht="15.75">
      <c r="A3" s="10" t="s">
        <v>14</v>
      </c>
      <c r="B3" s="11"/>
      <c r="C3" s="12"/>
      <c r="D3" s="12"/>
      <c r="E3" s="12"/>
      <c r="F3" s="13"/>
      <c r="G3" s="14"/>
      <c r="H3" s="14"/>
      <c r="I3" s="12"/>
    </row>
    <row r="4" spans="1:9" ht="15.75">
      <c r="A4" s="28" t="s">
        <v>28</v>
      </c>
      <c r="B4" s="28"/>
      <c r="C4" s="28"/>
      <c r="D4" s="28"/>
      <c r="E4" s="28"/>
      <c r="F4" s="28"/>
      <c r="G4" s="28"/>
      <c r="H4" s="28"/>
      <c r="I4" s="28"/>
    </row>
    <row r="5" spans="1:9" ht="15.75">
      <c r="A5" s="29" t="s">
        <v>7</v>
      </c>
      <c r="B5" s="29"/>
      <c r="C5" s="29"/>
      <c r="D5" s="29"/>
      <c r="E5" s="29"/>
      <c r="F5" s="29"/>
      <c r="G5" s="29"/>
      <c r="H5" s="29"/>
      <c r="I5" s="29"/>
    </row>
    <row r="6" spans="1:9" ht="15.75">
      <c r="A6" s="14"/>
      <c r="B6" s="11"/>
      <c r="C6" s="12"/>
      <c r="D6" s="12"/>
      <c r="E6" s="12"/>
      <c r="F6" s="13"/>
      <c r="G6" s="14"/>
      <c r="H6" s="14" t="s">
        <v>15</v>
      </c>
      <c r="I6" s="12"/>
    </row>
    <row r="7" spans="1:9" ht="28.5" customHeight="1">
      <c r="A7" s="30" t="s">
        <v>1</v>
      </c>
      <c r="B7" s="27" t="s">
        <v>9</v>
      </c>
      <c r="C7" s="27" t="s">
        <v>2</v>
      </c>
      <c r="D7" s="27"/>
      <c r="E7" s="31" t="s">
        <v>29</v>
      </c>
      <c r="F7" s="27" t="s">
        <v>30</v>
      </c>
      <c r="G7" s="27"/>
      <c r="H7" s="27"/>
      <c r="I7" s="27"/>
    </row>
    <row r="8" spans="1:9" ht="21.75" customHeight="1">
      <c r="A8" s="30"/>
      <c r="B8" s="27"/>
      <c r="C8" s="32" t="s">
        <v>0</v>
      </c>
      <c r="D8" s="31" t="s">
        <v>10</v>
      </c>
      <c r="E8" s="31"/>
      <c r="F8" s="33" t="s">
        <v>0</v>
      </c>
      <c r="G8" s="27" t="s">
        <v>3</v>
      </c>
      <c r="H8" s="27" t="s">
        <v>4</v>
      </c>
      <c r="I8" s="27"/>
    </row>
    <row r="9" spans="1:9" ht="31.5">
      <c r="A9" s="30"/>
      <c r="B9" s="27"/>
      <c r="C9" s="32"/>
      <c r="D9" s="31"/>
      <c r="E9" s="31"/>
      <c r="F9" s="33"/>
      <c r="G9" s="27"/>
      <c r="H9" s="6" t="s">
        <v>5</v>
      </c>
      <c r="I9" s="7" t="s">
        <v>6</v>
      </c>
    </row>
    <row r="10" spans="1:9">
      <c r="A10" s="34" t="s">
        <v>0</v>
      </c>
      <c r="B10" s="35"/>
      <c r="C10" s="36">
        <f t="shared" ref="C10:I10" si="0">SUM(C12:C36)</f>
        <v>81166601000</v>
      </c>
      <c r="D10" s="36">
        <f t="shared" si="0"/>
        <v>1160626450</v>
      </c>
      <c r="E10" s="36">
        <f t="shared" si="0"/>
        <v>36640852000</v>
      </c>
      <c r="F10" s="36">
        <f t="shared" si="0"/>
        <v>15265563252</v>
      </c>
      <c r="G10" s="36">
        <f t="shared" si="0"/>
        <v>13765313252</v>
      </c>
      <c r="H10" s="36">
        <f t="shared" si="0"/>
        <v>14772624252</v>
      </c>
      <c r="I10" s="36">
        <f t="shared" si="0"/>
        <v>492939000</v>
      </c>
    </row>
    <row r="11" spans="1:9" ht="15.75">
      <c r="A11" s="8"/>
      <c r="B11" s="6"/>
      <c r="C11" s="9"/>
      <c r="D11" s="7"/>
      <c r="E11" s="7"/>
      <c r="F11" s="15"/>
      <c r="G11" s="16"/>
      <c r="H11" s="16"/>
      <c r="I11" s="16"/>
    </row>
    <row r="12" spans="1:9" ht="30">
      <c r="A12" s="18" t="s">
        <v>31</v>
      </c>
      <c r="B12" s="2" t="s">
        <v>32</v>
      </c>
      <c r="C12" s="19">
        <v>1599369000</v>
      </c>
      <c r="D12" s="20">
        <f>C12*15%</f>
        <v>239905350</v>
      </c>
      <c r="E12" s="20">
        <v>1563439000</v>
      </c>
      <c r="F12" s="21">
        <f t="shared" ref="F12:F36" si="1">H12+I12</f>
        <v>500000000</v>
      </c>
      <c r="G12" s="22">
        <f t="shared" ref="G12:G32" si="2">H12+I12</f>
        <v>500000000</v>
      </c>
      <c r="H12" s="20">
        <f>500000000-100000000</f>
        <v>400000000</v>
      </c>
      <c r="I12" s="20">
        <v>100000000</v>
      </c>
    </row>
    <row r="13" spans="1:9" ht="30">
      <c r="A13" s="18" t="s">
        <v>33</v>
      </c>
      <c r="B13" s="2" t="s">
        <v>32</v>
      </c>
      <c r="C13" s="19">
        <v>948540000</v>
      </c>
      <c r="D13" s="20">
        <f t="shared" ref="D13:D15" si="3">C13*15%</f>
        <v>142281000</v>
      </c>
      <c r="E13" s="20">
        <f t="shared" ref="E13:E14" si="4">C13</f>
        <v>948540000</v>
      </c>
      <c r="F13" s="21">
        <f t="shared" si="1"/>
        <v>230332000</v>
      </c>
      <c r="G13" s="22">
        <f t="shared" si="2"/>
        <v>230332000</v>
      </c>
      <c r="H13" s="20">
        <f>230332000-48909000</f>
        <v>181423000</v>
      </c>
      <c r="I13" s="20">
        <v>48909000</v>
      </c>
    </row>
    <row r="14" spans="1:9" ht="30">
      <c r="A14" s="18" t="s">
        <v>34</v>
      </c>
      <c r="B14" s="2" t="s">
        <v>32</v>
      </c>
      <c r="C14" s="19">
        <v>1138404000</v>
      </c>
      <c r="D14" s="20">
        <f t="shared" si="3"/>
        <v>170760600</v>
      </c>
      <c r="E14" s="20">
        <f t="shared" si="4"/>
        <v>1138404000</v>
      </c>
      <c r="F14" s="21">
        <f t="shared" si="1"/>
        <v>129303000</v>
      </c>
      <c r="G14" s="22">
        <f t="shared" si="2"/>
        <v>129303000</v>
      </c>
      <c r="H14" s="20">
        <f>129303000-10473000</f>
        <v>118830000</v>
      </c>
      <c r="I14" s="20">
        <v>10473000</v>
      </c>
    </row>
    <row r="15" spans="1:9" ht="30">
      <c r="A15" s="23" t="s">
        <v>35</v>
      </c>
      <c r="B15" s="2" t="s">
        <v>32</v>
      </c>
      <c r="C15" s="24">
        <v>1195000000</v>
      </c>
      <c r="D15" s="20">
        <f t="shared" si="3"/>
        <v>179250000</v>
      </c>
      <c r="E15" s="24">
        <v>1124717000</v>
      </c>
      <c r="F15" s="21">
        <f t="shared" si="1"/>
        <v>165517000</v>
      </c>
      <c r="G15" s="22">
        <f t="shared" si="2"/>
        <v>165517000</v>
      </c>
      <c r="H15" s="20">
        <f>165517000-67300000</f>
        <v>98217000</v>
      </c>
      <c r="I15" s="20">
        <v>67300000</v>
      </c>
    </row>
    <row r="16" spans="1:9" ht="60">
      <c r="A16" s="23" t="s">
        <v>16</v>
      </c>
      <c r="B16" s="2">
        <v>2020</v>
      </c>
      <c r="C16" s="19">
        <v>1700000000</v>
      </c>
      <c r="D16" s="20"/>
      <c r="E16" s="24">
        <v>1695517000</v>
      </c>
      <c r="F16" s="21">
        <f t="shared" si="1"/>
        <v>495086000</v>
      </c>
      <c r="G16" s="22">
        <f t="shared" si="2"/>
        <v>495086000</v>
      </c>
      <c r="H16" s="20">
        <v>495086000</v>
      </c>
      <c r="I16" s="20"/>
    </row>
    <row r="17" spans="1:9" ht="45">
      <c r="A17" s="18" t="s">
        <v>11</v>
      </c>
      <c r="B17" s="2">
        <v>2021</v>
      </c>
      <c r="C17" s="19">
        <v>968000000</v>
      </c>
      <c r="D17" s="20"/>
      <c r="E17" s="24">
        <v>961957000</v>
      </c>
      <c r="F17" s="21">
        <f t="shared" si="1"/>
        <v>306329488</v>
      </c>
      <c r="G17" s="22">
        <f t="shared" si="2"/>
        <v>306329488</v>
      </c>
      <c r="H17" s="20">
        <v>306329488</v>
      </c>
      <c r="I17" s="20"/>
    </row>
    <row r="18" spans="1:9" ht="60">
      <c r="A18" s="18" t="s">
        <v>36</v>
      </c>
      <c r="B18" s="2" t="s">
        <v>37</v>
      </c>
      <c r="C18" s="19">
        <v>9969738000</v>
      </c>
      <c r="D18" s="20"/>
      <c r="E18" s="24">
        <v>9894063000</v>
      </c>
      <c r="F18" s="21">
        <f t="shared" si="1"/>
        <v>3179900000</v>
      </c>
      <c r="G18" s="22">
        <f t="shared" si="2"/>
        <v>3179900000</v>
      </c>
      <c r="H18" s="20">
        <v>3179900000</v>
      </c>
      <c r="I18" s="20"/>
    </row>
    <row r="19" spans="1:9" ht="45">
      <c r="A19" s="18" t="s">
        <v>38</v>
      </c>
      <c r="B19" s="3" t="s">
        <v>39</v>
      </c>
      <c r="C19" s="19">
        <v>600000000</v>
      </c>
      <c r="D19" s="20"/>
      <c r="E19" s="20">
        <v>2000000000</v>
      </c>
      <c r="F19" s="21">
        <f t="shared" si="1"/>
        <v>980000000</v>
      </c>
      <c r="G19" s="22">
        <f t="shared" si="2"/>
        <v>980000000</v>
      </c>
      <c r="H19" s="20">
        <v>980000000</v>
      </c>
      <c r="I19" s="20"/>
    </row>
    <row r="20" spans="1:9" ht="30">
      <c r="A20" s="23" t="s">
        <v>17</v>
      </c>
      <c r="B20" s="3" t="s">
        <v>39</v>
      </c>
      <c r="C20" s="19">
        <v>1164477000</v>
      </c>
      <c r="D20" s="20"/>
      <c r="E20" s="20">
        <v>900000000</v>
      </c>
      <c r="F20" s="21">
        <f t="shared" si="1"/>
        <v>400000000</v>
      </c>
      <c r="G20" s="22">
        <f t="shared" si="2"/>
        <v>400000000</v>
      </c>
      <c r="H20" s="20">
        <v>400000000</v>
      </c>
      <c r="I20" s="20"/>
    </row>
    <row r="21" spans="1:9" ht="45">
      <c r="A21" s="18" t="s">
        <v>18</v>
      </c>
      <c r="B21" s="3" t="s">
        <v>39</v>
      </c>
      <c r="C21" s="19">
        <v>1100000000</v>
      </c>
      <c r="D21" s="20">
        <f>C21*5%</f>
        <v>55000000</v>
      </c>
      <c r="E21" s="20">
        <v>1000000000</v>
      </c>
      <c r="F21" s="21">
        <f t="shared" si="1"/>
        <v>327527000</v>
      </c>
      <c r="G21" s="22">
        <f t="shared" si="2"/>
        <v>327527000</v>
      </c>
      <c r="H21" s="20">
        <f>327527000-27527000</f>
        <v>300000000</v>
      </c>
      <c r="I21" s="20">
        <v>27527000</v>
      </c>
    </row>
    <row r="22" spans="1:9" ht="30">
      <c r="A22" s="18" t="s">
        <v>19</v>
      </c>
      <c r="B22" s="3" t="s">
        <v>39</v>
      </c>
      <c r="C22" s="4">
        <v>1400000000</v>
      </c>
      <c r="D22" s="20"/>
      <c r="E22" s="20">
        <v>1000000000</v>
      </c>
      <c r="F22" s="21">
        <f t="shared" si="1"/>
        <v>500000000</v>
      </c>
      <c r="G22" s="22">
        <f t="shared" si="2"/>
        <v>500000000</v>
      </c>
      <c r="H22" s="24">
        <v>500000000</v>
      </c>
      <c r="I22" s="20"/>
    </row>
    <row r="23" spans="1:9" ht="30">
      <c r="A23" s="18" t="s">
        <v>20</v>
      </c>
      <c r="B23" s="3" t="s">
        <v>39</v>
      </c>
      <c r="C23" s="4">
        <v>1100000000</v>
      </c>
      <c r="D23" s="20">
        <f>C23*5%</f>
        <v>55000000</v>
      </c>
      <c r="E23" s="20">
        <v>1000000000</v>
      </c>
      <c r="F23" s="21">
        <f t="shared" si="1"/>
        <v>300266000</v>
      </c>
      <c r="G23" s="22">
        <f t="shared" si="2"/>
        <v>300266000</v>
      </c>
      <c r="H23" s="24">
        <f>300266000-266000</f>
        <v>300000000</v>
      </c>
      <c r="I23" s="20">
        <v>266000</v>
      </c>
    </row>
    <row r="24" spans="1:9" ht="30">
      <c r="A24" s="18" t="s">
        <v>21</v>
      </c>
      <c r="B24" s="3" t="s">
        <v>39</v>
      </c>
      <c r="C24" s="4">
        <v>1600000000</v>
      </c>
      <c r="D24" s="20">
        <f>C24*5%</f>
        <v>80000000</v>
      </c>
      <c r="E24" s="20">
        <v>900000000</v>
      </c>
      <c r="F24" s="21">
        <f t="shared" si="1"/>
        <v>777000000</v>
      </c>
      <c r="G24" s="22">
        <f t="shared" si="2"/>
        <v>777000000</v>
      </c>
      <c r="H24" s="24">
        <v>777000000</v>
      </c>
      <c r="I24" s="20"/>
    </row>
    <row r="25" spans="1:9" ht="90">
      <c r="A25" s="18" t="s">
        <v>40</v>
      </c>
      <c r="B25" s="3" t="s">
        <v>39</v>
      </c>
      <c r="C25" s="19">
        <v>17500000000</v>
      </c>
      <c r="D25" s="20"/>
      <c r="E25" s="20">
        <v>1700000000</v>
      </c>
      <c r="F25" s="21">
        <f t="shared" si="1"/>
        <v>500000000</v>
      </c>
      <c r="G25" s="22">
        <f t="shared" si="2"/>
        <v>500000000</v>
      </c>
      <c r="H25" s="24">
        <v>500000000</v>
      </c>
      <c r="I25" s="20"/>
    </row>
    <row r="26" spans="1:9" ht="105">
      <c r="A26" s="18" t="s">
        <v>23</v>
      </c>
      <c r="B26" s="3" t="s">
        <v>39</v>
      </c>
      <c r="C26" s="19">
        <v>14851000000</v>
      </c>
      <c r="D26" s="20"/>
      <c r="E26" s="20">
        <v>700000000</v>
      </c>
      <c r="F26" s="21">
        <f t="shared" si="1"/>
        <v>500000000</v>
      </c>
      <c r="G26" s="22">
        <f t="shared" si="2"/>
        <v>500000000</v>
      </c>
      <c r="H26" s="24">
        <v>500000000</v>
      </c>
      <c r="I26" s="20"/>
    </row>
    <row r="27" spans="1:9" ht="45">
      <c r="A27" s="18" t="s">
        <v>24</v>
      </c>
      <c r="B27" s="3" t="s">
        <v>39</v>
      </c>
      <c r="C27" s="19">
        <v>1168590000</v>
      </c>
      <c r="D27" s="20">
        <f>C27*5%</f>
        <v>58429500</v>
      </c>
      <c r="E27" s="20">
        <v>1100000000</v>
      </c>
      <c r="F27" s="21">
        <f t="shared" si="1"/>
        <v>432600000</v>
      </c>
      <c r="G27" s="22">
        <f t="shared" si="2"/>
        <v>432600000</v>
      </c>
      <c r="H27" s="24">
        <f>432600000-32600000</f>
        <v>400000000</v>
      </c>
      <c r="I27" s="20">
        <v>32600000</v>
      </c>
    </row>
    <row r="28" spans="1:9" ht="30">
      <c r="A28" s="18" t="s">
        <v>41</v>
      </c>
      <c r="B28" s="3" t="s">
        <v>39</v>
      </c>
      <c r="C28" s="19">
        <v>297668000</v>
      </c>
      <c r="D28" s="20"/>
      <c r="E28" s="25">
        <v>250000000</v>
      </c>
      <c r="F28" s="21">
        <f t="shared" si="1"/>
        <v>100000000</v>
      </c>
      <c r="G28" s="22">
        <f t="shared" si="2"/>
        <v>100000000</v>
      </c>
      <c r="H28" s="24">
        <v>100000000</v>
      </c>
      <c r="I28" s="20"/>
    </row>
    <row r="29" spans="1:9" ht="45">
      <c r="A29" s="18" t="s">
        <v>25</v>
      </c>
      <c r="B29" s="3" t="s">
        <v>39</v>
      </c>
      <c r="C29" s="19">
        <v>8000000000</v>
      </c>
      <c r="D29" s="20"/>
      <c r="E29" s="20">
        <v>1650000000</v>
      </c>
      <c r="F29" s="21">
        <f t="shared" si="1"/>
        <v>600000000</v>
      </c>
      <c r="G29" s="22">
        <f t="shared" si="2"/>
        <v>600000000</v>
      </c>
      <c r="H29" s="24">
        <v>600000000</v>
      </c>
      <c r="I29" s="20"/>
    </row>
    <row r="30" spans="1:9" ht="30">
      <c r="A30" s="18" t="s">
        <v>42</v>
      </c>
      <c r="B30" s="3" t="s">
        <v>22</v>
      </c>
      <c r="C30" s="19">
        <v>1200000000</v>
      </c>
      <c r="D30" s="20">
        <f>C30*10%</f>
        <v>120000000</v>
      </c>
      <c r="E30" s="20">
        <v>1149215000</v>
      </c>
      <c r="F30" s="21">
        <f t="shared" si="1"/>
        <v>611452764</v>
      </c>
      <c r="G30" s="22">
        <f t="shared" si="2"/>
        <v>611452764</v>
      </c>
      <c r="H30" s="20">
        <f>611452764-75864000</f>
        <v>535588764</v>
      </c>
      <c r="I30" s="17">
        <v>75864000</v>
      </c>
    </row>
    <row r="31" spans="1:9" ht="45">
      <c r="A31" s="18" t="s">
        <v>27</v>
      </c>
      <c r="B31" s="3" t="s">
        <v>39</v>
      </c>
      <c r="C31" s="19">
        <v>7300000000</v>
      </c>
      <c r="D31" s="20">
        <v>0</v>
      </c>
      <c r="E31" s="20">
        <v>3000000000</v>
      </c>
      <c r="F31" s="21">
        <f t="shared" si="1"/>
        <v>2200000000</v>
      </c>
      <c r="G31" s="22">
        <f t="shared" si="2"/>
        <v>2200000000</v>
      </c>
      <c r="H31" s="20">
        <v>2200000000</v>
      </c>
      <c r="I31" s="17"/>
    </row>
    <row r="32" spans="1:9" ht="30">
      <c r="A32" s="18" t="s">
        <v>26</v>
      </c>
      <c r="B32" s="3" t="s">
        <v>39</v>
      </c>
      <c r="C32" s="19">
        <v>1200000000</v>
      </c>
      <c r="D32" s="20"/>
      <c r="E32" s="20">
        <v>1100000000</v>
      </c>
      <c r="F32" s="21">
        <f t="shared" si="1"/>
        <v>530000000</v>
      </c>
      <c r="G32" s="22">
        <f t="shared" si="2"/>
        <v>530000000</v>
      </c>
      <c r="H32" s="20">
        <f>530000000-130000000</f>
        <v>400000000</v>
      </c>
      <c r="I32" s="17">
        <v>130000000</v>
      </c>
    </row>
    <row r="33" spans="1:9" ht="30">
      <c r="A33" s="23" t="s">
        <v>43</v>
      </c>
      <c r="B33" s="3" t="s">
        <v>44</v>
      </c>
      <c r="C33" s="24">
        <v>2500000000</v>
      </c>
      <c r="D33" s="20"/>
      <c r="E33" s="24">
        <v>850000000</v>
      </c>
      <c r="F33" s="21">
        <f t="shared" si="1"/>
        <v>650000000</v>
      </c>
      <c r="G33" s="22"/>
      <c r="H33" s="20">
        <v>650000000</v>
      </c>
      <c r="I33" s="20"/>
    </row>
    <row r="34" spans="1:9" ht="30">
      <c r="A34" s="23" t="s">
        <v>45</v>
      </c>
      <c r="B34" s="3" t="s">
        <v>44</v>
      </c>
      <c r="C34" s="25">
        <v>1123478000</v>
      </c>
      <c r="D34" s="20"/>
      <c r="E34" s="20">
        <v>900000000</v>
      </c>
      <c r="F34" s="21">
        <f t="shared" si="1"/>
        <v>350000000</v>
      </c>
      <c r="G34" s="22"/>
      <c r="H34" s="20">
        <v>350000000</v>
      </c>
      <c r="I34" s="20"/>
    </row>
    <row r="35" spans="1:9" ht="45">
      <c r="A35" s="26" t="s">
        <v>46</v>
      </c>
      <c r="B35" s="3" t="s">
        <v>44</v>
      </c>
      <c r="C35" s="5">
        <v>1200000000</v>
      </c>
      <c r="D35" s="20">
        <f>C35*5%</f>
        <v>60000000</v>
      </c>
      <c r="E35" s="20"/>
      <c r="F35" s="21">
        <f t="shared" si="1"/>
        <v>400250000</v>
      </c>
      <c r="G35" s="22"/>
      <c r="H35" s="20">
        <v>400250000</v>
      </c>
      <c r="I35" s="20">
        <v>0</v>
      </c>
    </row>
    <row r="36" spans="1:9" ht="60">
      <c r="A36" s="23" t="s">
        <v>47</v>
      </c>
      <c r="B36" s="3" t="s">
        <v>44</v>
      </c>
      <c r="C36" s="19">
        <v>342337000</v>
      </c>
      <c r="D36" s="20"/>
      <c r="E36" s="20">
        <v>115000000</v>
      </c>
      <c r="F36" s="21">
        <f t="shared" si="1"/>
        <v>100000000</v>
      </c>
      <c r="G36" s="22"/>
      <c r="H36" s="20">
        <v>100000000</v>
      </c>
      <c r="I36" s="20"/>
    </row>
  </sheetData>
  <mergeCells count="12">
    <mergeCell ref="G8:G9"/>
    <mergeCell ref="H8:I8"/>
    <mergeCell ref="A4:I4"/>
    <mergeCell ref="A5:I5"/>
    <mergeCell ref="A7:A9"/>
    <mergeCell ref="B7:B9"/>
    <mergeCell ref="C7:D7"/>
    <mergeCell ref="E7:E9"/>
    <mergeCell ref="F7:I7"/>
    <mergeCell ref="C8:C9"/>
    <mergeCell ref="D8:D9"/>
    <mergeCell ref="F8:F9"/>
  </mergeCells>
  <pageMargins left="0.43307086614173229" right="0.27559055118110237" top="0.55118110236220474" bottom="0.51181102362204722" header="0.31496062992125984" footer="0.31496062992125984"/>
  <pageSetup paperSize="9" orientation="landscape" verticalDpi="0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aseanqb</dc:creator>
  <cp:lastModifiedBy>PBT-XCIV</cp:lastModifiedBy>
  <cp:lastPrinted>2024-08-07T09:30:45Z</cp:lastPrinted>
  <dcterms:created xsi:type="dcterms:W3CDTF">2018-02-03T02:57:01Z</dcterms:created>
  <dcterms:modified xsi:type="dcterms:W3CDTF">2024-08-07T09:30:46Z</dcterms:modified>
</cp:coreProperties>
</file>