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D:\HOA TRACH\NĂM 2025\LAP DU TUAN 2025\DU TOAN CHINH THUC\Công khai 09 tháng\"/>
    </mc:Choice>
  </mc:AlternateContent>
  <xr:revisionPtr revIDLastSave="0" documentId="13_ncr:1_{8CC682B2-BDB4-4096-A021-053E99932C0A}" xr6:coauthVersionLast="47" xr6:coauthVersionMax="47" xr10:uidLastSave="{00000000-0000-0000-0000-000000000000}"/>
  <bookViews>
    <workbookView xWindow="-108" yWindow="-108" windowWidth="23256" windowHeight="12456" activeTab="1" xr2:uid="{00000000-000D-0000-FFFF-FFFF00000000}"/>
  </bookViews>
  <sheets>
    <sheet name="113" sheetId="1" r:id="rId1"/>
    <sheet name="114" sheetId="2" r:id="rId2"/>
    <sheet name="11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3" l="1"/>
  <c r="H9" i="3"/>
  <c r="H8" i="3" s="1"/>
  <c r="D8" i="3"/>
  <c r="E8" i="3"/>
  <c r="G8" i="3"/>
  <c r="C8" i="3"/>
  <c r="F26" i="3"/>
  <c r="E26" i="3"/>
  <c r="D26" i="3"/>
  <c r="C26" i="3"/>
  <c r="F15" i="3"/>
  <c r="F13" i="2"/>
  <c r="F12" i="2"/>
  <c r="I8" i="2"/>
  <c r="F20" i="2"/>
  <c r="E20" i="2"/>
  <c r="E16" i="2" s="1"/>
  <c r="D8" i="2"/>
  <c r="G21" i="2"/>
  <c r="H21" i="2"/>
  <c r="G22" i="2"/>
  <c r="H22" i="2"/>
  <c r="G23" i="2"/>
  <c r="H23" i="2"/>
  <c r="G24" i="2"/>
  <c r="H24" i="2"/>
  <c r="H17" i="2"/>
  <c r="G17" i="2"/>
  <c r="G12" i="2"/>
  <c r="H12" i="2"/>
  <c r="G13" i="2"/>
  <c r="H13" i="2"/>
  <c r="G14" i="2"/>
  <c r="H14" i="2"/>
  <c r="C25" i="3"/>
  <c r="C24" i="3"/>
  <c r="E23" i="3"/>
  <c r="D23" i="3"/>
  <c r="C23" i="3"/>
  <c r="C22" i="3"/>
  <c r="C21" i="3"/>
  <c r="C20" i="3"/>
  <c r="C19" i="3"/>
  <c r="C18" i="3"/>
  <c r="C17" i="3"/>
  <c r="C16" i="3"/>
  <c r="C9" i="3" s="1"/>
  <c r="C15" i="3"/>
  <c r="C14" i="3"/>
  <c r="C13" i="3"/>
  <c r="C12" i="3"/>
  <c r="C11" i="3"/>
  <c r="C10" i="3"/>
  <c r="E9" i="3"/>
  <c r="D9" i="3"/>
  <c r="D14" i="2"/>
  <c r="D16" i="2"/>
  <c r="C16" i="2"/>
  <c r="C11" i="1"/>
  <c r="C12" i="1"/>
  <c r="D31" i="2"/>
  <c r="D12" i="2"/>
  <c r="J28" i="2" l="1"/>
  <c r="E8" i="2"/>
  <c r="K17" i="3"/>
  <c r="F17" i="2"/>
  <c r="D30" i="2"/>
  <c r="C10" i="1" s="1"/>
  <c r="D11" i="2"/>
  <c r="D13" i="2"/>
  <c r="D15" i="2"/>
  <c r="D10" i="2"/>
  <c r="F31" i="2"/>
  <c r="D11" i="1" s="1"/>
  <c r="F28" i="2"/>
  <c r="F16" i="2" l="1"/>
  <c r="D8" i="1" s="1"/>
  <c r="F21" i="3"/>
  <c r="F22" i="3"/>
  <c r="F23" i="3"/>
  <c r="F10" i="3"/>
  <c r="F11" i="3"/>
  <c r="F12" i="3"/>
  <c r="F13" i="3"/>
  <c r="F14" i="3"/>
  <c r="F16" i="3"/>
  <c r="I16" i="3" s="1"/>
  <c r="F17" i="3"/>
  <c r="F18" i="3"/>
  <c r="F19" i="3"/>
  <c r="F20" i="3"/>
  <c r="G25" i="2"/>
  <c r="K10" i="3"/>
  <c r="K11" i="3"/>
  <c r="K13" i="3"/>
  <c r="K16" i="3"/>
  <c r="J18" i="3"/>
  <c r="K19" i="3"/>
  <c r="K20" i="3"/>
  <c r="K22" i="3"/>
  <c r="G10" i="2"/>
  <c r="G11" i="2"/>
  <c r="G15" i="2"/>
  <c r="G30" i="2"/>
  <c r="H11" i="2"/>
  <c r="H15" i="2"/>
  <c r="H10" i="2"/>
  <c r="F30" i="2"/>
  <c r="F27" i="2"/>
  <c r="D13" i="1" s="1"/>
  <c r="E29" i="2"/>
  <c r="E9" i="2"/>
  <c r="D18" i="1"/>
  <c r="D14" i="1"/>
  <c r="C18" i="1"/>
  <c r="D29" i="2"/>
  <c r="C9" i="1" s="1"/>
  <c r="C29" i="2"/>
  <c r="H25" i="2"/>
  <c r="F9" i="3" l="1"/>
  <c r="F8" i="3" s="1"/>
  <c r="F29" i="2"/>
  <c r="D10" i="1"/>
  <c r="I13" i="3"/>
  <c r="I10" i="3"/>
  <c r="I14" i="3"/>
  <c r="I18" i="3"/>
  <c r="I22" i="3"/>
  <c r="I20" i="3"/>
  <c r="I19" i="3"/>
  <c r="G29" i="2"/>
  <c r="H30" i="2"/>
  <c r="C8" i="1"/>
  <c r="E8" i="1" s="1"/>
  <c r="I11" i="3"/>
  <c r="E18" i="1"/>
  <c r="F9" i="2"/>
  <c r="K28" i="2" l="1"/>
  <c r="F8" i="2"/>
  <c r="D9" i="1"/>
  <c r="E9" i="1" s="1"/>
  <c r="H29" i="2"/>
  <c r="H16" i="2"/>
  <c r="D7" i="1"/>
  <c r="G16" i="2" l="1"/>
  <c r="D6" i="1"/>
  <c r="D9" i="2"/>
  <c r="H9" i="2" l="1"/>
  <c r="C9" i="2"/>
  <c r="C7" i="1"/>
  <c r="E7" i="1" s="1"/>
  <c r="G9" i="2" l="1"/>
  <c r="C8" i="2"/>
  <c r="G8" i="2"/>
  <c r="C6" i="1"/>
  <c r="E6" i="1" s="1"/>
  <c r="H8" i="2"/>
  <c r="C15" i="1"/>
  <c r="C16" i="1"/>
  <c r="K8" i="3"/>
  <c r="D17" i="1"/>
  <c r="E17" i="1" s="1"/>
  <c r="J8" i="3"/>
  <c r="D16" i="1"/>
  <c r="E16" i="1" s="1"/>
  <c r="D15" i="1"/>
  <c r="E15" i="1" s="1"/>
  <c r="I8" i="3"/>
  <c r="C17" i="1"/>
</calcChain>
</file>

<file path=xl/sharedStrings.xml><?xml version="1.0" encoding="utf-8"?>
<sst xmlns="http://schemas.openxmlformats.org/spreadsheetml/2006/main" count="124" uniqueCount="93">
  <si>
    <t>Biểu số 113/CK/TC-NSNN</t>
  </si>
  <si>
    <t>ĐVT: 1.000 đồng</t>
  </si>
  <si>
    <t>STT</t>
  </si>
  <si>
    <t>NỘI DUNG</t>
  </si>
  <si>
    <t xml:space="preserve">DỰ TOÁN NĂM </t>
  </si>
  <si>
    <t>SO SÁNH</t>
  </si>
  <si>
    <t>A</t>
  </si>
  <si>
    <t>B</t>
  </si>
  <si>
    <t>3=2/1</t>
  </si>
  <si>
    <t>I</t>
  </si>
  <si>
    <t xml:space="preserve">TỔNG SỐ THU </t>
  </si>
  <si>
    <t>Các khoản thu xã hưởng 100%</t>
  </si>
  <si>
    <t>Các khoản thu phân chia theo tỷ lệ (1)</t>
  </si>
  <si>
    <t>Thu bổ sung</t>
  </si>
  <si>
    <t>- Thu bổ sung cân đối</t>
  </si>
  <si>
    <t>- Thu bổ sung có mục tiêu</t>
  </si>
  <si>
    <t>Thu chuyển nguồn</t>
  </si>
  <si>
    <t>II</t>
  </si>
  <si>
    <t>TỔNG SỐ CHI</t>
  </si>
  <si>
    <t>Chi đầu tư phát triển</t>
  </si>
  <si>
    <t>Chi thường xuyên</t>
  </si>
  <si>
    <t>Ghi chú: (1) Bao gồm 4 khoản thuế, lệ phí luật NSNN quy định cho ngân sách xã hưởng và những khoản thu ngân sách địa phương được hưởng dùng để phân chia theo tỷ lệ phần trăm (%) cho xã</t>
  </si>
  <si>
    <t xml:space="preserve"> - Thu bổ sung có mục tiêu</t>
  </si>
  <si>
    <t>Dự phòng</t>
  </si>
  <si>
    <t xml:space="preserve"> - Thu bổ sung cân đối</t>
  </si>
  <si>
    <t>Biểu số 114/CK TC-NSNN</t>
  </si>
  <si>
    <t>Đơn vị: 1000 đồng</t>
  </si>
  <si>
    <t>SO SÁNH (%)</t>
  </si>
  <si>
    <t>THU NSNN</t>
  </si>
  <si>
    <t>THU NSX</t>
  </si>
  <si>
    <t>5=3/1</t>
  </si>
  <si>
    <t>6=4/2</t>
  </si>
  <si>
    <t>TỔNG THU</t>
  </si>
  <si>
    <t xml:space="preserve">Các khoản thu 100% </t>
  </si>
  <si>
    <t>Phí, lệ phí</t>
  </si>
  <si>
    <t>Thu từ quỹ đất công ích và thu hoa lợi công sản khác</t>
  </si>
  <si>
    <t>Thu khác</t>
  </si>
  <si>
    <t>Các khoản thu phân chia theo tỷ lệ phần trăm (%)</t>
  </si>
  <si>
    <t>III</t>
  </si>
  <si>
    <t>IV</t>
  </si>
  <si>
    <t>V</t>
  </si>
  <si>
    <t>Thu kết dư ngân sách năm trước</t>
  </si>
  <si>
    <t>VI</t>
  </si>
  <si>
    <t>Thu bổ sung từ ngân sách cấp trên</t>
  </si>
  <si>
    <t>Biểu số 115/CK TC-NSNN</t>
  </si>
  <si>
    <t>TỔNG SỐ</t>
  </si>
  <si>
    <t>XDCB</t>
  </si>
  <si>
    <t>TX</t>
  </si>
  <si>
    <t>7=4/1</t>
  </si>
  <si>
    <t>8=5/2</t>
  </si>
  <si>
    <t>10=6/3</t>
  </si>
  <si>
    <t>TỔNG CHI</t>
  </si>
  <si>
    <t>Chi khác</t>
  </si>
  <si>
    <t>Thu kết dư</t>
  </si>
  <si>
    <t>ƯỚC THỰC HIỆN 06 THÁNG 2021</t>
  </si>
  <si>
    <t>UBND XÃ HÒA TRẠCH</t>
  </si>
  <si>
    <t>CÂN ĐỐI NGÂN SÁCH XÃ 09 THÁNG NĂM 2025</t>
  </si>
  <si>
    <t>ƯỚC THỰC HIỆN THU NGÂN SÁCH XÃ 09 THÁNG NĂM 2025</t>
  </si>
  <si>
    <t>Lệ phí môn bài</t>
  </si>
  <si>
    <t>Thu đóng góp của nhân dân</t>
  </si>
  <si>
    <t>Thuế TNCN</t>
  </si>
  <si>
    <t>ƯỚC THỰC HIỆN 09 THÁNG /2025</t>
  </si>
  <si>
    <t>DỰ TOÁN NĂM 2025</t>
  </si>
  <si>
    <t>Thuế tiêu thụ đặc biệt</t>
  </si>
  <si>
    <t>Thuế GTGT</t>
  </si>
  <si>
    <t>Lệ phí trước bạ</t>
  </si>
  <si>
    <t>Thuế sử dụng đất phi NN</t>
  </si>
  <si>
    <t>Thu tiền thuê mặt đất, mặt nước</t>
  </si>
  <si>
    <t>Thu tiền sử dụng đất</t>
  </si>
  <si>
    <t>Thu điều tiết từ các khoản thu do tỉnh quản lý</t>
  </si>
  <si>
    <t>Thu chuyển nguồn CCTL năm trước chuyển sang</t>
  </si>
  <si>
    <t>Thu chuyển nguồn CCTL</t>
  </si>
  <si>
    <t>CHI CÂN ĐỐI NSĐP</t>
  </si>
  <si>
    <t>Chi quốc phòng</t>
  </si>
  <si>
    <t>Chi ANTT</t>
  </si>
  <si>
    <t>Sự nghiệp giáo dục</t>
  </si>
  <si>
    <t>Sự nghiệp y tế, dân số</t>
  </si>
  <si>
    <t>Sự nghiệp văn hóa thông tin</t>
  </si>
  <si>
    <t>Sự nghiệp TDTT</t>
  </si>
  <si>
    <t>Sự nghiệp phát thanh</t>
  </si>
  <si>
    <t>Sự nghiệp môi trường</t>
  </si>
  <si>
    <t>Sự nghiệp kinh tế</t>
  </si>
  <si>
    <t>Chi quản lý Đảng, nhà nước</t>
  </si>
  <si>
    <t>Sự nghiệp xã hội</t>
  </si>
  <si>
    <t>CÁC CHƯƠNG TRÌNH MỤC TIÊU</t>
  </si>
  <si>
    <t>Chương trình MTQG</t>
  </si>
  <si>
    <t>Chương trình MT khác</t>
  </si>
  <si>
    <t>THỰC HIỆN 09 THÁNG 2025</t>
  </si>
  <si>
    <t>Thuế NTDN</t>
  </si>
  <si>
    <t>Thuế tài nguyên</t>
  </si>
  <si>
    <t>Thu cấp quyền khai thác khoáng sản</t>
  </si>
  <si>
    <t>ƯỚC THỰC HIỆN CHI NGÂN SÁCH XÃ 09 THÁNG NĂM 2025</t>
  </si>
  <si>
    <t>NỘP TRẢ NGÂN SÁCH CẤP TRÊN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</si>
</sst>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_-;\-* #,##0_-;_-* &quot;-&quot;??_-;_-@_-"/>
    <numFmt numFmtId="166" formatCode="_(* #,##0_);_(* \(#,##0\);_(* &quot;-&quot;??_);_(@_)"/>
    <numFmt numFmtId="167" formatCode="_(* #,##0.0_);_(* \(#,##0.0\);_(* &quot;-&quot;??_);_(@_)"/>
    <numFmt numFmtId="168" formatCode="#,##0;\-#,##0"/>
  </numFmts>
  <fonts count="18" x14ac:knownFonts="1">
    <font>
      <sz val="13"/>
      <color theme="1"/>
      <name val="Times New Roman"/>
      <family val="2"/>
    </font>
    <font>
      <sz val="13"/>
      <color theme="1"/>
      <name val="Times New Roman"/>
      <family val="2"/>
    </font>
    <font>
      <sz val="13"/>
      <name val="Times New Roman"/>
      <family val="1"/>
    </font>
    <font>
      <b/>
      <sz val="13"/>
      <name val="Times New Roman"/>
      <family val="1"/>
    </font>
    <font>
      <sz val="13"/>
      <color theme="1"/>
      <name val="Times New Roman"/>
      <family val="1"/>
    </font>
    <font>
      <b/>
      <sz val="12"/>
      <name val="Times New Roman"/>
      <family val="1"/>
    </font>
    <font>
      <sz val="12"/>
      <name val="Times New Roman"/>
      <family val="1"/>
    </font>
    <font>
      <sz val="12"/>
      <color theme="1"/>
      <name val="Times New Roman"/>
      <family val="1"/>
    </font>
    <font>
      <b/>
      <sz val="13"/>
      <color rgb="FF000000"/>
      <name val="Times New Roman"/>
      <family val="1"/>
    </font>
    <font>
      <i/>
      <sz val="13"/>
      <color rgb="FF000000"/>
      <name val="Times New Roman"/>
      <family val="1"/>
    </font>
    <font>
      <b/>
      <sz val="13"/>
      <color theme="1"/>
      <name val="Times New Roman"/>
      <family val="1"/>
    </font>
    <font>
      <i/>
      <sz val="13"/>
      <name val="Times New Roman"/>
      <family val="1"/>
    </font>
    <font>
      <sz val="13"/>
      <color rgb="FF000000"/>
      <name val="Times New Roman"/>
      <family val="1"/>
    </font>
    <font>
      <b/>
      <sz val="12"/>
      <color theme="1"/>
      <name val="Times New Roman"/>
      <family val="1"/>
    </font>
    <font>
      <i/>
      <sz val="13"/>
      <color indexed="8"/>
      <name val="Times New Roman"/>
      <family val="1"/>
    </font>
    <font>
      <sz val="13"/>
      <color indexed="8"/>
      <name val="Times New Roman"/>
      <family val="1"/>
    </font>
    <font>
      <i/>
      <sz val="12"/>
      <name val="Times New Roman"/>
      <family val="1"/>
    </font>
    <font>
      <sz val="12"/>
      <name val=".VnTime"/>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0" fontId="17" fillId="0" borderId="0"/>
  </cellStyleXfs>
  <cellXfs count="89">
    <xf numFmtId="0" fontId="0" fillId="0" borderId="0" xfId="0"/>
    <xf numFmtId="165" fontId="3" fillId="0" borderId="1" xfId="1" applyNumberFormat="1" applyFont="1" applyBorder="1" applyAlignment="1">
      <alignment horizontal="center" vertical="top" wrapText="1"/>
    </xf>
    <xf numFmtId="165" fontId="2" fillId="0" borderId="1" xfId="1" applyNumberFormat="1" applyFont="1" applyBorder="1" applyAlignment="1">
      <alignment vertical="top" wrapText="1"/>
    </xf>
    <xf numFmtId="165" fontId="5" fillId="0" borderId="1" xfId="1" applyNumberFormat="1" applyFont="1" applyBorder="1" applyAlignment="1">
      <alignment horizontal="center" wrapText="1"/>
    </xf>
    <xf numFmtId="0" fontId="6" fillId="0" borderId="1" xfId="0" applyFont="1" applyBorder="1" applyAlignment="1">
      <alignment horizontal="center" wrapText="1"/>
    </xf>
    <xf numFmtId="164" fontId="5" fillId="0" borderId="1" xfId="1" applyFont="1" applyBorder="1" applyAlignment="1">
      <alignment horizontal="center" wrapText="1"/>
    </xf>
    <xf numFmtId="164" fontId="6" fillId="0" borderId="1" xfId="1" applyFont="1" applyBorder="1" applyAlignment="1">
      <alignment horizontal="center" wrapText="1"/>
    </xf>
    <xf numFmtId="0" fontId="4" fillId="0" borderId="0" xfId="0" applyFont="1"/>
    <xf numFmtId="0" fontId="9" fillId="0" borderId="0" xfId="0" applyFont="1" applyAlignment="1">
      <alignment horizontal="right"/>
    </xf>
    <xf numFmtId="0" fontId="10" fillId="0" borderId="0" xfId="0" applyFont="1"/>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11" fillId="0" borderId="1" xfId="0" applyFont="1" applyBorder="1" applyAlignment="1">
      <alignment vertical="top" wrapText="1"/>
    </xf>
    <xf numFmtId="164" fontId="3" fillId="0" borderId="1" xfId="1" applyFont="1" applyBorder="1" applyAlignment="1">
      <alignment vertical="top" wrapText="1"/>
    </xf>
    <xf numFmtId="164" fontId="2" fillId="0" borderId="1" xfId="1" applyFont="1" applyBorder="1" applyAlignment="1">
      <alignment vertical="top" wrapText="1"/>
    </xf>
    <xf numFmtId="165" fontId="3" fillId="0" borderId="1" xfId="1" applyNumberFormat="1" applyFont="1" applyBorder="1" applyAlignment="1">
      <alignment vertical="top" wrapText="1"/>
    </xf>
    <xf numFmtId="0" fontId="7" fillId="0" borderId="0" xfId="0" applyFont="1"/>
    <xf numFmtId="0" fontId="5" fillId="0" borderId="1" xfId="0" applyFont="1" applyBorder="1" applyAlignment="1">
      <alignment horizontal="center" wrapText="1"/>
    </xf>
    <xf numFmtId="0" fontId="5" fillId="0" borderId="1" xfId="0" applyFont="1" applyBorder="1" applyAlignment="1">
      <alignment wrapText="1"/>
    </xf>
    <xf numFmtId="0" fontId="8" fillId="0" borderId="0" xfId="0" applyFont="1" applyAlignment="1">
      <alignment horizontal="center" vertical="top" wrapText="1"/>
    </xf>
    <xf numFmtId="0" fontId="12" fillId="0" borderId="0" xfId="0" applyFont="1"/>
    <xf numFmtId="0" fontId="2" fillId="0" borderId="1" xfId="0" applyFont="1" applyBorder="1" applyAlignment="1">
      <alignment horizontal="center" wrapText="1"/>
    </xf>
    <xf numFmtId="0" fontId="4" fillId="0" borderId="0" xfId="0" applyFont="1" applyAlignment="1">
      <alignment vertical="center"/>
    </xf>
    <xf numFmtId="0" fontId="3" fillId="0" borderId="1" xfId="0" applyFont="1" applyBorder="1" applyAlignment="1">
      <alignment horizontal="center" vertical="center" wrapText="1"/>
    </xf>
    <xf numFmtId="0" fontId="7" fillId="0" borderId="0" xfId="0" applyFont="1" applyAlignment="1">
      <alignment vertical="center"/>
    </xf>
    <xf numFmtId="0" fontId="5" fillId="0" borderId="1" xfId="0" applyFont="1" applyBorder="1" applyAlignment="1">
      <alignment horizontal="center" vertical="center" wrapText="1"/>
    </xf>
    <xf numFmtId="0" fontId="9" fillId="0" borderId="0" xfId="0" applyFont="1" applyAlignment="1">
      <alignment horizontal="righ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165" fontId="6" fillId="0" borderId="1" xfId="1" applyNumberFormat="1" applyFont="1" applyBorder="1" applyAlignment="1">
      <alignment horizontal="center" vertical="center" wrapText="1"/>
    </xf>
    <xf numFmtId="164" fontId="6" fillId="0" borderId="1" xfId="1" applyFont="1" applyBorder="1" applyAlignment="1">
      <alignment horizontal="center" vertical="center" wrapText="1"/>
    </xf>
    <xf numFmtId="0" fontId="5" fillId="0" borderId="1" xfId="0" applyFont="1" applyBorder="1" applyAlignment="1">
      <alignment vertical="center" wrapText="1"/>
    </xf>
    <xf numFmtId="165" fontId="5" fillId="0" borderId="1" xfId="1" applyNumberFormat="1" applyFont="1" applyBorder="1" applyAlignment="1">
      <alignment horizontal="center" vertical="center" wrapText="1"/>
    </xf>
    <xf numFmtId="164" fontId="5" fillId="0" borderId="1" xfId="1" applyFont="1" applyBorder="1" applyAlignment="1">
      <alignment horizontal="center" vertical="center" wrapText="1"/>
    </xf>
    <xf numFmtId="165" fontId="7" fillId="0" borderId="1" xfId="1" applyNumberFormat="1" applyFont="1" applyBorder="1" applyAlignment="1">
      <alignment vertical="center"/>
    </xf>
    <xf numFmtId="165" fontId="2" fillId="0" borderId="1" xfId="1" applyNumberFormat="1" applyFont="1" applyBorder="1" applyAlignment="1">
      <alignment horizontal="center" vertical="center" wrapText="1"/>
    </xf>
    <xf numFmtId="165" fontId="11" fillId="0" borderId="1" xfId="1" applyNumberFormat="1" applyFont="1" applyBorder="1" applyAlignment="1">
      <alignment vertical="top" wrapText="1"/>
    </xf>
    <xf numFmtId="165" fontId="3" fillId="0" borderId="1" xfId="1" applyNumberFormat="1" applyFont="1" applyBorder="1" applyAlignment="1">
      <alignment horizontal="center" vertical="center" wrapText="1"/>
    </xf>
    <xf numFmtId="164" fontId="3" fillId="0" borderId="1" xfId="1" applyFont="1" applyBorder="1" applyAlignment="1">
      <alignment horizontal="center" vertical="center" wrapText="1"/>
    </xf>
    <xf numFmtId="164" fontId="2" fillId="0" borderId="1" xfId="1" applyFont="1" applyBorder="1" applyAlignment="1">
      <alignment horizontal="center" vertical="center" wrapText="1"/>
    </xf>
    <xf numFmtId="165" fontId="4" fillId="0" borderId="1" xfId="1" applyNumberFormat="1" applyFont="1" applyBorder="1" applyAlignment="1">
      <alignment horizontal="center" vertical="center"/>
    </xf>
    <xf numFmtId="0" fontId="3" fillId="0" borderId="1" xfId="0" applyFont="1" applyBorder="1" applyAlignment="1">
      <alignment horizontal="left" vertical="center" wrapText="1"/>
    </xf>
    <xf numFmtId="165" fontId="4" fillId="0" borderId="0" xfId="1" applyNumberFormat="1" applyFont="1"/>
    <xf numFmtId="165" fontId="7" fillId="0" borderId="0" xfId="1" applyNumberFormat="1" applyFont="1" applyAlignment="1">
      <alignment vertical="center"/>
    </xf>
    <xf numFmtId="165" fontId="7" fillId="0" borderId="0" xfId="1" applyNumberFormat="1" applyFont="1"/>
    <xf numFmtId="165" fontId="4" fillId="0" borderId="0" xfId="0" applyNumberFormat="1" applyFont="1"/>
    <xf numFmtId="0" fontId="13" fillId="0" borderId="0" xfId="0" applyFont="1"/>
    <xf numFmtId="165" fontId="13" fillId="0" borderId="0" xfId="1" applyNumberFormat="1" applyFont="1"/>
    <xf numFmtId="165" fontId="7" fillId="0" borderId="0" xfId="0" applyNumberFormat="1" applyFont="1"/>
    <xf numFmtId="0" fontId="15"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xf numFmtId="166" fontId="16" fillId="0" borderId="1" xfId="1" applyNumberFormat="1" applyFont="1" applyBorder="1"/>
    <xf numFmtId="3" fontId="14" fillId="0" borderId="1" xfId="0" applyNumberFormat="1" applyFont="1" applyBorder="1" applyAlignment="1">
      <alignment horizontal="left" vertical="center" wrapText="1"/>
    </xf>
    <xf numFmtId="0" fontId="14" fillId="0" borderId="1" xfId="0" applyFont="1" applyBorder="1" applyAlignment="1">
      <alignment vertical="center" wrapText="1"/>
    </xf>
    <xf numFmtId="3" fontId="11" fillId="0" borderId="1" xfId="0" applyNumberFormat="1" applyFont="1" applyBorder="1" applyAlignment="1">
      <alignment horizontal="left" vertical="center" wrapText="1"/>
    </xf>
    <xf numFmtId="3" fontId="16" fillId="0" borderId="1" xfId="0" applyNumberFormat="1" applyFont="1" applyBorder="1"/>
    <xf numFmtId="167" fontId="16" fillId="0" borderId="1" xfId="1" applyNumberFormat="1" applyFont="1" applyBorder="1"/>
    <xf numFmtId="3" fontId="7" fillId="0" borderId="1" xfId="0" applyNumberFormat="1" applyFont="1" applyBorder="1"/>
    <xf numFmtId="0" fontId="13" fillId="0" borderId="1" xfId="0" applyFont="1" applyBorder="1" applyAlignment="1">
      <alignment vertical="center"/>
    </xf>
    <xf numFmtId="166" fontId="5" fillId="0" borderId="1" xfId="1" applyNumberFormat="1" applyFont="1" applyBorder="1"/>
    <xf numFmtId="0" fontId="5" fillId="0" borderId="1" xfId="0" applyFont="1" applyBorder="1" applyAlignment="1">
      <alignment horizontal="left" vertical="center" wrapText="1"/>
    </xf>
    <xf numFmtId="3" fontId="5" fillId="0" borderId="1" xfId="0" applyNumberFormat="1" applyFont="1" applyBorder="1"/>
    <xf numFmtId="0" fontId="13" fillId="0" borderId="0" xfId="0" applyFont="1" applyAlignment="1">
      <alignment vertical="center"/>
    </xf>
    <xf numFmtId="0" fontId="3" fillId="0" borderId="1" xfId="2" applyFont="1" applyBorder="1" applyAlignment="1">
      <alignment horizontal="center" vertical="center" wrapText="1"/>
    </xf>
    <xf numFmtId="0" fontId="3" fillId="0" borderId="1" xfId="2" applyFont="1" applyBorder="1" applyAlignment="1">
      <alignment horizontal="left" vertical="center" wrapText="1"/>
    </xf>
    <xf numFmtId="166" fontId="3" fillId="0" borderId="1" xfId="2" applyNumberFormat="1" applyFont="1" applyBorder="1" applyAlignment="1">
      <alignment horizontal="center" vertical="center" wrapText="1"/>
    </xf>
    <xf numFmtId="0" fontId="2" fillId="0" borderId="1" xfId="2" applyFont="1" applyBorder="1" applyAlignment="1">
      <alignment horizontal="center" vertical="center" wrapText="1"/>
    </xf>
    <xf numFmtId="0" fontId="2" fillId="0" borderId="1" xfId="2" applyFont="1" applyBorder="1" applyAlignment="1">
      <alignment vertical="center" wrapText="1"/>
    </xf>
    <xf numFmtId="3" fontId="2" fillId="0" borderId="1" xfId="2" applyNumberFormat="1" applyFont="1" applyBorder="1" applyAlignment="1">
      <alignment horizontal="right" vertical="center" wrapText="1"/>
    </xf>
    <xf numFmtId="0" fontId="2" fillId="0" borderId="1" xfId="2" applyFont="1" applyBorder="1" applyAlignment="1">
      <alignment horizontal="right" vertical="center" wrapText="1"/>
    </xf>
    <xf numFmtId="0" fontId="2" fillId="0" borderId="1" xfId="0" applyFont="1" applyBorder="1"/>
    <xf numFmtId="166" fontId="2" fillId="0" borderId="1" xfId="1" applyNumberFormat="1" applyFont="1" applyBorder="1" applyAlignment="1">
      <alignment horizontal="right" vertical="center" wrapText="1"/>
    </xf>
    <xf numFmtId="0" fontId="4" fillId="0" borderId="1" xfId="2" applyFont="1" applyBorder="1"/>
    <xf numFmtId="3" fontId="4" fillId="0" borderId="1" xfId="2" applyNumberFormat="1" applyFont="1" applyBorder="1"/>
    <xf numFmtId="3" fontId="4" fillId="0" borderId="1" xfId="0" applyNumberFormat="1" applyFont="1" applyBorder="1"/>
    <xf numFmtId="168" fontId="0" fillId="0" borderId="0" xfId="0" applyNumberFormat="1"/>
    <xf numFmtId="164" fontId="16" fillId="0" borderId="1" xfId="1" applyFont="1" applyBorder="1"/>
    <xf numFmtId="165" fontId="10" fillId="0" borderId="1" xfId="1" applyNumberFormat="1" applyFont="1" applyBorder="1" applyAlignment="1">
      <alignment horizontal="center" vertical="center"/>
    </xf>
    <xf numFmtId="0" fontId="9" fillId="0" borderId="2" xfId="0" applyFont="1" applyBorder="1" applyAlignment="1">
      <alignment horizontal="left" wrapText="1"/>
    </xf>
    <xf numFmtId="0" fontId="9" fillId="0" borderId="2" xfId="0" applyFont="1" applyBorder="1" applyAlignment="1">
      <alignment horizontal="left"/>
    </xf>
    <xf numFmtId="0" fontId="10" fillId="0" borderId="0" xfId="0" applyFont="1" applyAlignment="1">
      <alignment horizontal="center" vertical="center"/>
    </xf>
    <xf numFmtId="0" fontId="8" fillId="0" borderId="0" xfId="0" applyFont="1" applyAlignment="1">
      <alignment horizontal="center" vertical="top" wrapText="1"/>
    </xf>
    <xf numFmtId="0" fontId="5" fillId="0" borderId="1"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3" fillId="0" borderId="1" xfId="0" applyFont="1" applyBorder="1" applyAlignment="1">
      <alignment horizontal="center" vertical="center" wrapText="1"/>
    </xf>
  </cellXfs>
  <cellStyles count="3">
    <cellStyle name="Comma" xfId="1" builtinId="3"/>
    <cellStyle name="Normal" xfId="0" builtinId="0"/>
    <cellStyle name="Normal 2" xfId="2" xr:uid="{D5D81F2E-2596-44F3-8D0D-19EB07D93EA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0</xdr:rowOff>
    </xdr:from>
    <xdr:to>
      <xdr:col>1</xdr:col>
      <xdr:colOff>1019175</xdr:colOff>
      <xdr:row>1</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V="1">
          <a:off x="190500" y="209550"/>
          <a:ext cx="13430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866775</xdr:colOff>
      <xdr:row>0</xdr:row>
      <xdr:rowOff>228600</xdr:rowOff>
    </xdr:from>
    <xdr:to>
      <xdr:col>1</xdr:col>
      <xdr:colOff>2152650</xdr:colOff>
      <xdr:row>0</xdr:row>
      <xdr:rowOff>238125</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a:off x="1133475" y="228600"/>
          <a:ext cx="12858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371475</xdr:colOff>
      <xdr:row>1</xdr:row>
      <xdr:rowOff>9525</xdr:rowOff>
    </xdr:from>
    <xdr:to>
      <xdr:col>1</xdr:col>
      <xdr:colOff>1381125</xdr:colOff>
      <xdr:row>1</xdr:row>
      <xdr:rowOff>11113</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371475" y="276225"/>
          <a:ext cx="146685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workbookViewId="0">
      <selection activeCell="C7" sqref="C7"/>
    </sheetView>
  </sheetViews>
  <sheetFormatPr defaultColWidth="8.90625" defaultRowHeight="16.8" x14ac:dyDescent="0.3"/>
  <cols>
    <col min="1" max="1" width="6" style="7" customWidth="1"/>
    <col min="2" max="2" width="33.08984375" style="7" customWidth="1"/>
    <col min="3" max="3" width="12.453125" style="7" customWidth="1"/>
    <col min="4" max="4" width="14.453125" style="7" customWidth="1"/>
    <col min="5" max="5" width="11.6328125" style="7" customWidth="1"/>
    <col min="6" max="16384" width="8.90625" style="7"/>
  </cols>
  <sheetData>
    <row r="1" spans="1:5" x14ac:dyDescent="0.3">
      <c r="A1" s="9" t="s">
        <v>55</v>
      </c>
      <c r="D1" s="7" t="s">
        <v>0</v>
      </c>
    </row>
    <row r="2" spans="1:5" ht="34.5" customHeight="1" x14ac:dyDescent="0.3">
      <c r="A2" s="83" t="s">
        <v>56</v>
      </c>
      <c r="B2" s="83"/>
      <c r="C2" s="83"/>
      <c r="D2" s="83"/>
      <c r="E2" s="83"/>
    </row>
    <row r="3" spans="1:5" x14ac:dyDescent="0.3">
      <c r="D3" s="7" t="s">
        <v>1</v>
      </c>
    </row>
    <row r="4" spans="1:5" s="24" customFormat="1" ht="60.75" customHeight="1" x14ac:dyDescent="0.3">
      <c r="A4" s="25" t="s">
        <v>2</v>
      </c>
      <c r="B4" s="25" t="s">
        <v>3</v>
      </c>
      <c r="C4" s="25" t="s">
        <v>4</v>
      </c>
      <c r="D4" s="25" t="s">
        <v>54</v>
      </c>
      <c r="E4" s="25" t="s">
        <v>5</v>
      </c>
    </row>
    <row r="5" spans="1:5" ht="21.75" customHeight="1" x14ac:dyDescent="0.3">
      <c r="A5" s="10" t="s">
        <v>6</v>
      </c>
      <c r="B5" s="10" t="s">
        <v>7</v>
      </c>
      <c r="C5" s="10">
        <v>1</v>
      </c>
      <c r="D5" s="10">
        <v>2</v>
      </c>
      <c r="E5" s="10" t="s">
        <v>8</v>
      </c>
    </row>
    <row r="6" spans="1:5" ht="21.75" customHeight="1" x14ac:dyDescent="0.3">
      <c r="A6" s="11" t="s">
        <v>9</v>
      </c>
      <c r="B6" s="11" t="s">
        <v>10</v>
      </c>
      <c r="C6" s="1">
        <f>'114'!D8</f>
        <v>133611</v>
      </c>
      <c r="D6" s="17">
        <f>'114'!F8</f>
        <v>159486.855583</v>
      </c>
      <c r="E6" s="15">
        <f>D6/C6*100</f>
        <v>119.36656082433332</v>
      </c>
    </row>
    <row r="7" spans="1:5" ht="21.75" customHeight="1" x14ac:dyDescent="0.3">
      <c r="A7" s="10">
        <v>1</v>
      </c>
      <c r="B7" s="13" t="s">
        <v>11</v>
      </c>
      <c r="C7" s="2">
        <f>'114'!D9</f>
        <v>1308</v>
      </c>
      <c r="D7" s="2">
        <f>'114'!F9</f>
        <v>424.05700000000002</v>
      </c>
      <c r="E7" s="16">
        <f t="shared" ref="E7:E18" si="0">D7/C7*100</f>
        <v>32.420259938837923</v>
      </c>
    </row>
    <row r="8" spans="1:5" ht="21.75" customHeight="1" x14ac:dyDescent="0.3">
      <c r="A8" s="10">
        <v>2</v>
      </c>
      <c r="B8" s="13" t="s">
        <v>12</v>
      </c>
      <c r="C8" s="2">
        <f>'114'!D16</f>
        <v>5698</v>
      </c>
      <c r="D8" s="2">
        <f>'114'!F16</f>
        <v>2024.8985829999999</v>
      </c>
      <c r="E8" s="16">
        <f t="shared" si="0"/>
        <v>35.537005668655667</v>
      </c>
    </row>
    <row r="9" spans="1:5" ht="21.75" customHeight="1" x14ac:dyDescent="0.3">
      <c r="A9" s="10">
        <v>3</v>
      </c>
      <c r="B9" s="13" t="s">
        <v>13</v>
      </c>
      <c r="C9" s="2">
        <f>'114'!D29</f>
        <v>125371</v>
      </c>
      <c r="D9" s="2">
        <f>'114'!F29</f>
        <v>153175.96</v>
      </c>
      <c r="E9" s="16">
        <f t="shared" si="0"/>
        <v>122.17814327077234</v>
      </c>
    </row>
    <row r="10" spans="1:5" ht="21.75" customHeight="1" x14ac:dyDescent="0.3">
      <c r="A10" s="11"/>
      <c r="B10" s="14" t="s">
        <v>24</v>
      </c>
      <c r="C10" s="38">
        <f>'114'!D30</f>
        <v>123658</v>
      </c>
      <c r="D10" s="38">
        <f>'114'!F30</f>
        <v>121163</v>
      </c>
      <c r="E10" s="15"/>
    </row>
    <row r="11" spans="1:5" ht="21.75" customHeight="1" x14ac:dyDescent="0.3">
      <c r="A11" s="11"/>
      <c r="B11" s="14" t="s">
        <v>22</v>
      </c>
      <c r="C11" s="38">
        <f>'114'!C31</f>
        <v>1713</v>
      </c>
      <c r="D11" s="38">
        <f>'114'!F31</f>
        <v>32012.959999999999</v>
      </c>
      <c r="E11" s="15"/>
    </row>
    <row r="12" spans="1:5" ht="21.75" customHeight="1" x14ac:dyDescent="0.3">
      <c r="A12" s="11">
        <v>4</v>
      </c>
      <c r="B12" s="14" t="s">
        <v>71</v>
      </c>
      <c r="C12" s="38">
        <f>'114'!C32</f>
        <v>650</v>
      </c>
      <c r="D12" s="38"/>
      <c r="E12" s="15"/>
    </row>
    <row r="13" spans="1:5" ht="21.75" customHeight="1" x14ac:dyDescent="0.3">
      <c r="A13" s="10">
        <v>4</v>
      </c>
      <c r="B13" s="13" t="s">
        <v>16</v>
      </c>
      <c r="C13" s="2"/>
      <c r="D13" s="2">
        <f>'114'!F27</f>
        <v>3693.9</v>
      </c>
      <c r="E13" s="15"/>
    </row>
    <row r="14" spans="1:5" ht="21.75" customHeight="1" x14ac:dyDescent="0.3">
      <c r="A14" s="10">
        <v>5</v>
      </c>
      <c r="B14" s="13" t="s">
        <v>53</v>
      </c>
      <c r="C14" s="2"/>
      <c r="D14" s="2">
        <f>'114'!F28</f>
        <v>168.04</v>
      </c>
      <c r="E14" s="15"/>
    </row>
    <row r="15" spans="1:5" ht="21.75" customHeight="1" x14ac:dyDescent="0.3">
      <c r="A15" s="11" t="s">
        <v>17</v>
      </c>
      <c r="B15" s="11" t="s">
        <v>18</v>
      </c>
      <c r="C15" s="17">
        <f>'115'!C8</f>
        <v>133611</v>
      </c>
      <c r="D15" s="17">
        <f>'115'!F8</f>
        <v>97783.778999999995</v>
      </c>
      <c r="E15" s="15">
        <f t="shared" si="0"/>
        <v>73.185425601185528</v>
      </c>
    </row>
    <row r="16" spans="1:5" ht="21.75" customHeight="1" x14ac:dyDescent="0.3">
      <c r="A16" s="10">
        <v>1</v>
      </c>
      <c r="B16" s="13" t="s">
        <v>19</v>
      </c>
      <c r="C16" s="2">
        <f>'115'!D8</f>
        <v>5470</v>
      </c>
      <c r="D16" s="2">
        <f>'115'!G8</f>
        <v>4381.6880000000001</v>
      </c>
      <c r="E16" s="16">
        <f t="shared" si="0"/>
        <v>80.103985374771483</v>
      </c>
    </row>
    <row r="17" spans="1:5" ht="21.75" customHeight="1" x14ac:dyDescent="0.3">
      <c r="A17" s="10">
        <v>2</v>
      </c>
      <c r="B17" s="13" t="s">
        <v>20</v>
      </c>
      <c r="C17" s="2">
        <f>'115'!E8-C18</f>
        <v>125503</v>
      </c>
      <c r="D17" s="2">
        <f>'115'!H8-D18</f>
        <v>93402.091</v>
      </c>
      <c r="E17" s="16">
        <f t="shared" si="0"/>
        <v>74.422197875747983</v>
      </c>
    </row>
    <row r="18" spans="1:5" ht="21.75" customHeight="1" x14ac:dyDescent="0.3">
      <c r="A18" s="10">
        <v>3</v>
      </c>
      <c r="B18" s="13" t="s">
        <v>23</v>
      </c>
      <c r="C18" s="2">
        <f>'115'!E22</f>
        <v>2638</v>
      </c>
      <c r="D18" s="2">
        <f>'115'!H22</f>
        <v>0</v>
      </c>
      <c r="E18" s="16">
        <f t="shared" si="0"/>
        <v>0</v>
      </c>
    </row>
    <row r="19" spans="1:5" ht="21.75" customHeight="1" x14ac:dyDescent="0.3">
      <c r="A19" s="11"/>
      <c r="B19" s="12"/>
      <c r="C19" s="17"/>
      <c r="D19" s="17"/>
      <c r="E19" s="16"/>
    </row>
    <row r="20" spans="1:5" ht="51.75" customHeight="1" x14ac:dyDescent="0.3">
      <c r="A20" s="81" t="s">
        <v>21</v>
      </c>
      <c r="B20" s="82"/>
      <c r="C20" s="82"/>
      <c r="D20" s="82"/>
      <c r="E20" s="82"/>
    </row>
  </sheetData>
  <mergeCells count="2">
    <mergeCell ref="A20:E20"/>
    <mergeCell ref="A2:E2"/>
  </mergeCells>
  <pageMargins left="0.7" right="0.52"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7"/>
  <sheetViews>
    <sheetView tabSelected="1" workbookViewId="0">
      <selection activeCell="H12" sqref="H12"/>
    </sheetView>
  </sheetViews>
  <sheetFormatPr defaultColWidth="8.90625" defaultRowHeight="16.8" x14ac:dyDescent="0.3"/>
  <cols>
    <col min="1" max="1" width="3.08984375" style="24" customWidth="1"/>
    <col min="2" max="2" width="27.90625" style="7" customWidth="1"/>
    <col min="3" max="3" width="9.453125" style="7" customWidth="1"/>
    <col min="4" max="4" width="9.08984375" style="7" customWidth="1"/>
    <col min="5" max="5" width="10" style="7" customWidth="1"/>
    <col min="6" max="6" width="10.453125" style="7" customWidth="1"/>
    <col min="7" max="7" width="8" style="7" customWidth="1"/>
    <col min="8" max="8" width="6.6328125" style="7" customWidth="1"/>
    <col min="9" max="10" width="8.90625" style="7"/>
    <col min="11" max="11" width="9" style="44" bestFit="1" customWidth="1"/>
    <col min="12" max="12" width="8.90625" style="44"/>
    <col min="13" max="13" width="9.1796875" style="44" bestFit="1" customWidth="1"/>
    <col min="14" max="15" width="8.90625" style="7"/>
    <col min="16" max="16" width="9" style="7" bestFit="1" customWidth="1"/>
    <col min="17" max="16384" width="8.90625" style="7"/>
  </cols>
  <sheetData>
    <row r="1" spans="1:20" ht="25.5" customHeight="1" x14ac:dyDescent="0.3">
      <c r="A1" s="84" t="s">
        <v>55</v>
      </c>
      <c r="B1" s="84"/>
      <c r="C1" s="84"/>
      <c r="F1" s="84" t="s">
        <v>25</v>
      </c>
      <c r="G1" s="84"/>
      <c r="H1" s="84"/>
    </row>
    <row r="2" spans="1:20" x14ac:dyDescent="0.3">
      <c r="A2" s="28"/>
    </row>
    <row r="3" spans="1:20" ht="25.5" customHeight="1" x14ac:dyDescent="0.3">
      <c r="A3" s="86" t="s">
        <v>57</v>
      </c>
      <c r="B3" s="86"/>
      <c r="C3" s="86"/>
      <c r="D3" s="86"/>
      <c r="E3" s="86"/>
      <c r="F3" s="86"/>
      <c r="G3" s="86"/>
      <c r="H3" s="86"/>
    </row>
    <row r="4" spans="1:20" x14ac:dyDescent="0.3">
      <c r="G4" s="8" t="s">
        <v>26</v>
      </c>
      <c r="N4" s="47"/>
    </row>
    <row r="5" spans="1:20" s="26" customFormat="1" ht="35.25" customHeight="1" x14ac:dyDescent="0.3">
      <c r="A5" s="85" t="s">
        <v>2</v>
      </c>
      <c r="B5" s="85" t="s">
        <v>3</v>
      </c>
      <c r="C5" s="85" t="s">
        <v>62</v>
      </c>
      <c r="D5" s="85"/>
      <c r="E5" s="85" t="s">
        <v>61</v>
      </c>
      <c r="F5" s="85"/>
      <c r="G5" s="85" t="s">
        <v>27</v>
      </c>
      <c r="H5" s="85"/>
      <c r="K5" s="45"/>
      <c r="L5" s="45"/>
      <c r="M5" s="45"/>
    </row>
    <row r="6" spans="1:20" s="26" customFormat="1" ht="31.2" x14ac:dyDescent="0.3">
      <c r="A6" s="85"/>
      <c r="B6" s="85"/>
      <c r="C6" s="27" t="s">
        <v>28</v>
      </c>
      <c r="D6" s="27" t="s">
        <v>29</v>
      </c>
      <c r="E6" s="27" t="s">
        <v>28</v>
      </c>
      <c r="F6" s="27" t="s">
        <v>29</v>
      </c>
      <c r="G6" s="27" t="s">
        <v>28</v>
      </c>
      <c r="H6" s="27" t="s">
        <v>29</v>
      </c>
      <c r="K6" s="45"/>
      <c r="L6" s="45"/>
      <c r="M6" s="45"/>
    </row>
    <row r="7" spans="1:20" s="18" customFormat="1" ht="15.6" x14ac:dyDescent="0.3">
      <c r="A7" s="29" t="s">
        <v>6</v>
      </c>
      <c r="B7" s="4" t="s">
        <v>7</v>
      </c>
      <c r="C7" s="4">
        <v>1</v>
      </c>
      <c r="D7" s="4">
        <v>2</v>
      </c>
      <c r="E7" s="4">
        <v>3</v>
      </c>
      <c r="F7" s="4">
        <v>4</v>
      </c>
      <c r="G7" s="4" t="s">
        <v>30</v>
      </c>
      <c r="H7" s="4" t="s">
        <v>31</v>
      </c>
      <c r="K7" s="46"/>
      <c r="L7" s="46"/>
      <c r="M7" s="46"/>
    </row>
    <row r="8" spans="1:20" s="18" customFormat="1" ht="15.6" x14ac:dyDescent="0.3">
      <c r="A8" s="29"/>
      <c r="B8" s="19" t="s">
        <v>32</v>
      </c>
      <c r="C8" s="3">
        <f>C9+C16+C26+C27+C28+C29+C32</f>
        <v>142027</v>
      </c>
      <c r="D8" s="3">
        <f t="shared" ref="D8:F8" si="0">D9+D16+D26+D27+D28+D29+D32</f>
        <v>133611</v>
      </c>
      <c r="E8" s="3">
        <f t="shared" si="0"/>
        <v>164115.83016499999</v>
      </c>
      <c r="F8" s="3">
        <f t="shared" si="0"/>
        <v>159486.855583</v>
      </c>
      <c r="G8" s="5">
        <f>E8/C8*100</f>
        <v>115.5525570243686</v>
      </c>
      <c r="H8" s="5">
        <f>F8/D8*100</f>
        <v>119.36656082433332</v>
      </c>
      <c r="I8" s="18">
        <f>502-488</f>
        <v>14</v>
      </c>
      <c r="K8" s="46"/>
      <c r="L8" s="46"/>
      <c r="M8" s="46"/>
    </row>
    <row r="9" spans="1:20" s="18" customFormat="1" ht="15.6" x14ac:dyDescent="0.3">
      <c r="A9" s="27" t="s">
        <v>9</v>
      </c>
      <c r="B9" s="20" t="s">
        <v>33</v>
      </c>
      <c r="C9" s="3">
        <f>SUM(C10:C15)</f>
        <v>1308</v>
      </c>
      <c r="D9" s="3">
        <f>SUM(D10:D15)</f>
        <v>1308</v>
      </c>
      <c r="E9" s="3">
        <f>SUM(E10:E15)</f>
        <v>746.11700000000008</v>
      </c>
      <c r="F9" s="3">
        <f>SUM(F10:F15)</f>
        <v>424.05700000000002</v>
      </c>
      <c r="G9" s="6">
        <f t="shared" ref="G9:G30" si="1">E9/C9*100</f>
        <v>57.042584097859326</v>
      </c>
      <c r="H9" s="6">
        <f t="shared" ref="H9:H30" si="2">F9/D9*100</f>
        <v>32.420259938837923</v>
      </c>
      <c r="K9" s="46"/>
      <c r="L9" s="46"/>
      <c r="M9" s="46"/>
    </row>
    <row r="10" spans="1:20" s="18" customFormat="1" x14ac:dyDescent="0.3">
      <c r="A10" s="29"/>
      <c r="B10" s="30" t="s">
        <v>34</v>
      </c>
      <c r="C10" s="31">
        <v>251</v>
      </c>
      <c r="D10" s="31">
        <f>C10</f>
        <v>251</v>
      </c>
      <c r="E10" s="78">
        <v>108.29</v>
      </c>
      <c r="F10" s="78">
        <v>104</v>
      </c>
      <c r="G10" s="32">
        <f t="shared" si="1"/>
        <v>43.143426294820721</v>
      </c>
      <c r="H10" s="32">
        <f t="shared" si="2"/>
        <v>41.43426294820717</v>
      </c>
      <c r="K10" s="46"/>
      <c r="L10" s="46"/>
      <c r="M10" s="46"/>
    </row>
    <row r="11" spans="1:20" s="18" customFormat="1" ht="15.6" x14ac:dyDescent="0.3">
      <c r="A11" s="29"/>
      <c r="B11" s="30" t="s">
        <v>58</v>
      </c>
      <c r="C11" s="31">
        <v>97</v>
      </c>
      <c r="D11" s="31">
        <f t="shared" ref="D11:D15" si="3">C11</f>
        <v>97</v>
      </c>
      <c r="E11" s="31">
        <v>100.9</v>
      </c>
      <c r="F11" s="31">
        <v>70</v>
      </c>
      <c r="G11" s="32">
        <f t="shared" si="1"/>
        <v>104.02061855670104</v>
      </c>
      <c r="H11" s="32">
        <f t="shared" si="2"/>
        <v>72.164948453608247</v>
      </c>
      <c r="K11" s="46"/>
      <c r="L11" s="46"/>
      <c r="M11" s="46"/>
    </row>
    <row r="12" spans="1:20" s="18" customFormat="1" ht="33.6" x14ac:dyDescent="0.3">
      <c r="A12" s="29"/>
      <c r="B12" s="51" t="s">
        <v>35</v>
      </c>
      <c r="C12" s="31">
        <v>134</v>
      </c>
      <c r="D12" s="31">
        <f>C12</f>
        <v>134</v>
      </c>
      <c r="E12" s="31">
        <v>0.95699999999999996</v>
      </c>
      <c r="F12" s="31">
        <f>E12</f>
        <v>0.95699999999999996</v>
      </c>
      <c r="G12" s="32">
        <f t="shared" ref="G12:G14" si="4">E12/C12*100</f>
        <v>0.7141791044776119</v>
      </c>
      <c r="H12" s="32">
        <f t="shared" ref="H12:H14" si="5">F12/D12*100</f>
        <v>0.7141791044776119</v>
      </c>
      <c r="K12" s="46"/>
      <c r="L12" s="46"/>
      <c r="M12" s="46"/>
    </row>
    <row r="13" spans="1:20" s="18" customFormat="1" x14ac:dyDescent="0.3">
      <c r="A13" s="29"/>
      <c r="B13" s="52" t="s">
        <v>59</v>
      </c>
      <c r="C13" s="54">
        <v>414</v>
      </c>
      <c r="D13" s="31">
        <f t="shared" si="3"/>
        <v>414</v>
      </c>
      <c r="E13" s="31">
        <v>4.2</v>
      </c>
      <c r="F13" s="31">
        <f>E13</f>
        <v>4.2</v>
      </c>
      <c r="G13" s="32">
        <f t="shared" si="4"/>
        <v>1.0144927536231885</v>
      </c>
      <c r="H13" s="32">
        <f t="shared" si="5"/>
        <v>1.0144927536231885</v>
      </c>
      <c r="K13" s="46"/>
      <c r="L13" s="46"/>
      <c r="M13" s="46"/>
    </row>
    <row r="14" spans="1:20" s="18" customFormat="1" x14ac:dyDescent="0.3">
      <c r="A14" s="29"/>
      <c r="B14" s="53" t="s">
        <v>60</v>
      </c>
      <c r="C14" s="54">
        <v>314</v>
      </c>
      <c r="D14" s="31">
        <f t="shared" si="3"/>
        <v>314</v>
      </c>
      <c r="E14" s="31">
        <v>481.18</v>
      </c>
      <c r="F14" s="31">
        <v>233.92</v>
      </c>
      <c r="G14" s="32">
        <f t="shared" si="4"/>
        <v>153.2420382165605</v>
      </c>
      <c r="H14" s="32">
        <f t="shared" si="5"/>
        <v>74.496815286624198</v>
      </c>
      <c r="K14" s="46"/>
      <c r="L14" s="46"/>
      <c r="M14" s="46"/>
      <c r="O14" s="48"/>
      <c r="P14" s="49"/>
      <c r="Q14" s="48"/>
      <c r="R14" s="50"/>
      <c r="T14" s="50"/>
    </row>
    <row r="15" spans="1:20" s="18" customFormat="1" x14ac:dyDescent="0.3">
      <c r="A15" s="29"/>
      <c r="B15" s="53" t="s">
        <v>36</v>
      </c>
      <c r="C15" s="54">
        <v>98</v>
      </c>
      <c r="D15" s="31">
        <f t="shared" si="3"/>
        <v>98</v>
      </c>
      <c r="E15" s="31">
        <v>50.59</v>
      </c>
      <c r="F15" s="31">
        <v>10.98</v>
      </c>
      <c r="G15" s="32">
        <f t="shared" si="1"/>
        <v>51.622448979591837</v>
      </c>
      <c r="H15" s="32">
        <f t="shared" si="2"/>
        <v>11.204081632653063</v>
      </c>
      <c r="K15" s="46"/>
      <c r="L15" s="46"/>
      <c r="M15" s="46"/>
    </row>
    <row r="16" spans="1:20" s="18" customFormat="1" ht="31.2" x14ac:dyDescent="0.3">
      <c r="A16" s="27" t="s">
        <v>17</v>
      </c>
      <c r="B16" s="33" t="s">
        <v>37</v>
      </c>
      <c r="C16" s="34">
        <f>SUM(C17:C25)</f>
        <v>14114</v>
      </c>
      <c r="D16" s="34">
        <f>SUM(D17:D25)</f>
        <v>5698</v>
      </c>
      <c r="E16" s="34">
        <f>SUM(E17:E25)</f>
        <v>6331.8131650000005</v>
      </c>
      <c r="F16" s="34">
        <f>SUM(F17:F25)</f>
        <v>2024.8985829999999</v>
      </c>
      <c r="G16" s="35">
        <f t="shared" si="1"/>
        <v>44.861932584667706</v>
      </c>
      <c r="H16" s="35">
        <f t="shared" si="2"/>
        <v>35.537005668655667</v>
      </c>
      <c r="K16" s="46"/>
      <c r="L16" s="46"/>
      <c r="M16" s="46"/>
    </row>
    <row r="17" spans="1:13" s="18" customFormat="1" x14ac:dyDescent="0.3">
      <c r="A17" s="29"/>
      <c r="B17" s="55" t="s">
        <v>63</v>
      </c>
      <c r="C17" s="54">
        <v>4</v>
      </c>
      <c r="D17" s="59">
        <v>2.8</v>
      </c>
      <c r="E17" s="31"/>
      <c r="F17" s="31">
        <f>E17*0.7</f>
        <v>0</v>
      </c>
      <c r="G17" s="32">
        <f t="shared" ref="G17" si="6">E17/C17*100</f>
        <v>0</v>
      </c>
      <c r="H17" s="32">
        <f t="shared" ref="H17" si="7">F17/D17*100</f>
        <v>0</v>
      </c>
      <c r="K17" s="46"/>
      <c r="L17" s="46"/>
      <c r="M17" s="46"/>
    </row>
    <row r="18" spans="1:13" s="18" customFormat="1" x14ac:dyDescent="0.3">
      <c r="A18" s="29"/>
      <c r="B18" s="55" t="s">
        <v>88</v>
      </c>
      <c r="C18" s="54"/>
      <c r="D18" s="59"/>
      <c r="E18" s="31">
        <v>30</v>
      </c>
      <c r="F18" s="31">
        <v>11.813000000000001</v>
      </c>
      <c r="G18" s="32"/>
      <c r="H18" s="32"/>
      <c r="K18" s="46"/>
      <c r="L18" s="46"/>
      <c r="M18" s="46"/>
    </row>
    <row r="19" spans="1:13" s="18" customFormat="1" x14ac:dyDescent="0.3">
      <c r="A19" s="29"/>
      <c r="B19" s="55" t="s">
        <v>89</v>
      </c>
      <c r="C19" s="54"/>
      <c r="D19" s="59"/>
      <c r="E19" s="54">
        <v>602.66999999999996</v>
      </c>
      <c r="F19" s="59">
        <v>301.37</v>
      </c>
      <c r="G19" s="32"/>
      <c r="H19" s="32"/>
      <c r="K19" s="46"/>
      <c r="L19" s="46"/>
      <c r="M19" s="46"/>
    </row>
    <row r="20" spans="1:13" s="18" customFormat="1" ht="33.6" x14ac:dyDescent="0.3">
      <c r="A20" s="29"/>
      <c r="B20" s="55" t="s">
        <v>90</v>
      </c>
      <c r="C20" s="54"/>
      <c r="D20" s="59"/>
      <c r="E20" s="79">
        <f>13165/1000000</f>
        <v>1.3165E-2</v>
      </c>
      <c r="F20" s="79">
        <f>6583/1000000</f>
        <v>6.5830000000000003E-3</v>
      </c>
      <c r="G20" s="32"/>
      <c r="H20" s="32"/>
      <c r="K20" s="46"/>
      <c r="L20" s="46"/>
      <c r="M20" s="46"/>
    </row>
    <row r="21" spans="1:13" s="18" customFormat="1" x14ac:dyDescent="0.3">
      <c r="A21" s="29"/>
      <c r="B21" s="55" t="s">
        <v>64</v>
      </c>
      <c r="C21" s="54">
        <v>603</v>
      </c>
      <c r="D21" s="59">
        <v>422.1</v>
      </c>
      <c r="E21" s="31">
        <v>3066</v>
      </c>
      <c r="F21" s="31">
        <v>457.2</v>
      </c>
      <c r="G21" s="32">
        <f t="shared" ref="G21:G24" si="8">E21/C21*100</f>
        <v>508.45771144278604</v>
      </c>
      <c r="H21" s="32">
        <f t="shared" ref="H21:H24" si="9">F21/D21*100</f>
        <v>108.31556503198294</v>
      </c>
      <c r="K21" s="46"/>
      <c r="L21" s="46"/>
      <c r="M21" s="46"/>
    </row>
    <row r="22" spans="1:13" s="18" customFormat="1" x14ac:dyDescent="0.3">
      <c r="A22" s="29"/>
      <c r="B22" s="55" t="s">
        <v>65</v>
      </c>
      <c r="C22" s="54">
        <v>207</v>
      </c>
      <c r="D22" s="59">
        <v>155.1</v>
      </c>
      <c r="E22" s="31">
        <v>522.1</v>
      </c>
      <c r="F22" s="31">
        <v>493.42</v>
      </c>
      <c r="G22" s="32">
        <f t="shared" si="8"/>
        <v>252.22222222222223</v>
      </c>
      <c r="H22" s="32">
        <f t="shared" si="9"/>
        <v>318.13023855577052</v>
      </c>
      <c r="K22" s="46"/>
      <c r="L22" s="46"/>
      <c r="M22" s="46"/>
    </row>
    <row r="23" spans="1:13" s="18" customFormat="1" x14ac:dyDescent="0.3">
      <c r="A23" s="29"/>
      <c r="B23" s="56" t="s">
        <v>66</v>
      </c>
      <c r="C23" s="54">
        <v>10</v>
      </c>
      <c r="D23" s="59">
        <v>8.5</v>
      </c>
      <c r="E23" s="31">
        <v>6.93</v>
      </c>
      <c r="F23" s="31">
        <v>5.6</v>
      </c>
      <c r="G23" s="32">
        <f t="shared" si="8"/>
        <v>69.3</v>
      </c>
      <c r="H23" s="32">
        <f t="shared" si="9"/>
        <v>65.882352941176464</v>
      </c>
      <c r="K23" s="46"/>
      <c r="L23" s="46"/>
      <c r="M23" s="46"/>
    </row>
    <row r="24" spans="1:13" s="18" customFormat="1" x14ac:dyDescent="0.3">
      <c r="A24" s="29"/>
      <c r="B24" s="55" t="s">
        <v>67</v>
      </c>
      <c r="C24" s="58">
        <v>90</v>
      </c>
      <c r="D24" s="59">
        <v>49.5</v>
      </c>
      <c r="E24" s="31">
        <v>374.1</v>
      </c>
      <c r="F24" s="31">
        <v>84</v>
      </c>
      <c r="G24" s="32">
        <f t="shared" si="8"/>
        <v>415.66666666666674</v>
      </c>
      <c r="H24" s="32">
        <f t="shared" si="9"/>
        <v>169.69696969696969</v>
      </c>
      <c r="K24" s="46"/>
      <c r="L24" s="46"/>
      <c r="M24" s="46"/>
    </row>
    <row r="25" spans="1:13" s="18" customFormat="1" x14ac:dyDescent="0.3">
      <c r="A25" s="29"/>
      <c r="B25" s="57" t="s">
        <v>68</v>
      </c>
      <c r="C25" s="58">
        <v>13200</v>
      </c>
      <c r="D25" s="54">
        <v>5060</v>
      </c>
      <c r="E25" s="31">
        <v>1730</v>
      </c>
      <c r="F25" s="31">
        <v>671.48900000000003</v>
      </c>
      <c r="G25" s="32">
        <f t="shared" si="1"/>
        <v>13.106060606060607</v>
      </c>
      <c r="H25" s="32">
        <f t="shared" si="2"/>
        <v>13.270533596837945</v>
      </c>
      <c r="K25" s="46"/>
      <c r="L25" s="46"/>
      <c r="M25" s="46"/>
    </row>
    <row r="26" spans="1:13" s="48" customFormat="1" ht="31.2" x14ac:dyDescent="0.3">
      <c r="A26" s="27" t="s">
        <v>38</v>
      </c>
      <c r="B26" s="63" t="s">
        <v>69</v>
      </c>
      <c r="C26" s="64">
        <v>584</v>
      </c>
      <c r="D26" s="62">
        <v>584</v>
      </c>
      <c r="E26" s="34">
        <v>0</v>
      </c>
      <c r="F26" s="34">
        <v>0</v>
      </c>
      <c r="G26" s="35"/>
      <c r="H26" s="35"/>
      <c r="K26" s="49"/>
      <c r="L26" s="49"/>
      <c r="M26" s="49"/>
    </row>
    <row r="27" spans="1:13" s="18" customFormat="1" ht="15.6" x14ac:dyDescent="0.3">
      <c r="A27" s="27" t="s">
        <v>39</v>
      </c>
      <c r="B27" s="33" t="s">
        <v>16</v>
      </c>
      <c r="C27" s="31"/>
      <c r="D27" s="31"/>
      <c r="E27" s="3">
        <v>3693.9</v>
      </c>
      <c r="F27" s="34">
        <f>E27</f>
        <v>3693.9</v>
      </c>
      <c r="G27" s="32"/>
      <c r="H27" s="32"/>
      <c r="K27" s="46"/>
      <c r="L27" s="46"/>
      <c r="M27" s="46"/>
    </row>
    <row r="28" spans="1:13" s="18" customFormat="1" ht="15.6" x14ac:dyDescent="0.3">
      <c r="A28" s="27" t="s">
        <v>40</v>
      </c>
      <c r="B28" s="33" t="s">
        <v>41</v>
      </c>
      <c r="C28" s="31"/>
      <c r="D28" s="31"/>
      <c r="E28" s="3">
        <v>168.04</v>
      </c>
      <c r="F28" s="3">
        <f>E28</f>
        <v>168.04</v>
      </c>
      <c r="G28" s="32"/>
      <c r="H28" s="32"/>
      <c r="J28" s="50">
        <f>E32+E29+E28+E27+E16+E9</f>
        <v>164115.83016499999</v>
      </c>
      <c r="K28" s="50">
        <f>F32+F29+F28+F27+F16+F9</f>
        <v>159486.855583</v>
      </c>
      <c r="L28" s="46"/>
      <c r="M28" s="46"/>
    </row>
    <row r="29" spans="1:13" s="18" customFormat="1" ht="15.6" x14ac:dyDescent="0.3">
      <c r="A29" s="27" t="s">
        <v>42</v>
      </c>
      <c r="B29" s="33" t="s">
        <v>43</v>
      </c>
      <c r="C29" s="34">
        <f t="shared" ref="C29:F29" si="10">C30+C31</f>
        <v>125371</v>
      </c>
      <c r="D29" s="34">
        <f t="shared" si="10"/>
        <v>125371</v>
      </c>
      <c r="E29" s="34">
        <f t="shared" si="10"/>
        <v>153175.96</v>
      </c>
      <c r="F29" s="34">
        <f t="shared" si="10"/>
        <v>153175.96</v>
      </c>
      <c r="G29" s="35">
        <f t="shared" si="1"/>
        <v>122.17814327077234</v>
      </c>
      <c r="H29" s="35">
        <f t="shared" si="2"/>
        <v>122.17814327077234</v>
      </c>
      <c r="K29" s="46"/>
      <c r="L29" s="46"/>
      <c r="M29" s="46"/>
    </row>
    <row r="30" spans="1:13" s="18" customFormat="1" ht="15.6" x14ac:dyDescent="0.3">
      <c r="A30" s="29"/>
      <c r="B30" s="30" t="s">
        <v>14</v>
      </c>
      <c r="C30" s="60">
        <v>123658</v>
      </c>
      <c r="D30" s="31">
        <f>C30</f>
        <v>123658</v>
      </c>
      <c r="E30" s="31">
        <v>121163</v>
      </c>
      <c r="F30" s="31">
        <f>E30</f>
        <v>121163</v>
      </c>
      <c r="G30" s="32">
        <f t="shared" si="1"/>
        <v>97.982338384900288</v>
      </c>
      <c r="H30" s="32">
        <f t="shared" si="2"/>
        <v>97.982338384900288</v>
      </c>
      <c r="K30" s="46"/>
      <c r="L30" s="46"/>
      <c r="M30" s="46"/>
    </row>
    <row r="31" spans="1:13" s="18" customFormat="1" ht="15.6" x14ac:dyDescent="0.3">
      <c r="A31" s="29"/>
      <c r="B31" s="30" t="s">
        <v>15</v>
      </c>
      <c r="C31" s="60">
        <v>1713</v>
      </c>
      <c r="D31" s="31">
        <f>C31</f>
        <v>1713</v>
      </c>
      <c r="E31" s="36">
        <v>32012.959999999999</v>
      </c>
      <c r="F31" s="36">
        <f>E31</f>
        <v>32012.959999999999</v>
      </c>
      <c r="G31" s="32"/>
      <c r="H31" s="32"/>
      <c r="K31" s="46"/>
      <c r="L31" s="46"/>
      <c r="M31" s="46"/>
    </row>
    <row r="32" spans="1:13" s="18" customFormat="1" ht="31.2" x14ac:dyDescent="0.3">
      <c r="A32" s="65" t="s">
        <v>42</v>
      </c>
      <c r="B32" s="33" t="s">
        <v>70</v>
      </c>
      <c r="C32" s="61">
        <v>650</v>
      </c>
      <c r="D32" s="62">
        <v>650</v>
      </c>
      <c r="F32" s="18">
        <v>0</v>
      </c>
      <c r="K32" s="46"/>
      <c r="L32" s="46"/>
      <c r="M32" s="46"/>
    </row>
    <row r="33" spans="1:13" s="18" customFormat="1" ht="15.6" x14ac:dyDescent="0.3">
      <c r="A33" s="26"/>
      <c r="K33" s="46"/>
      <c r="L33" s="46"/>
      <c r="M33" s="46"/>
    </row>
    <row r="34" spans="1:13" s="18" customFormat="1" ht="15.6" x14ac:dyDescent="0.3">
      <c r="A34" s="26"/>
      <c r="K34" s="46"/>
      <c r="L34" s="46"/>
      <c r="M34" s="46"/>
    </row>
    <row r="35" spans="1:13" s="18" customFormat="1" ht="15.6" x14ac:dyDescent="0.3">
      <c r="A35" s="26"/>
      <c r="K35" s="46"/>
      <c r="L35" s="46"/>
      <c r="M35" s="46"/>
    </row>
    <row r="36" spans="1:13" s="18" customFormat="1" ht="15.6" x14ac:dyDescent="0.3">
      <c r="A36" s="26"/>
      <c r="K36" s="46"/>
      <c r="L36" s="46"/>
      <c r="M36" s="46"/>
    </row>
    <row r="37" spans="1:13" s="18" customFormat="1" ht="15.6" x14ac:dyDescent="0.3">
      <c r="A37" s="26"/>
      <c r="K37" s="46"/>
      <c r="L37" s="46"/>
      <c r="M37" s="46"/>
    </row>
    <row r="38" spans="1:13" s="18" customFormat="1" ht="15.6" x14ac:dyDescent="0.3">
      <c r="A38" s="26"/>
      <c r="K38" s="46"/>
      <c r="L38" s="46"/>
      <c r="M38" s="46"/>
    </row>
    <row r="39" spans="1:13" s="18" customFormat="1" ht="15.6" x14ac:dyDescent="0.3">
      <c r="A39" s="26"/>
      <c r="K39" s="46"/>
      <c r="L39" s="46"/>
      <c r="M39" s="46"/>
    </row>
    <row r="40" spans="1:13" s="18" customFormat="1" ht="15.6" x14ac:dyDescent="0.3">
      <c r="A40" s="26"/>
      <c r="K40" s="46"/>
      <c r="L40" s="46"/>
      <c r="M40" s="46"/>
    </row>
    <row r="41" spans="1:13" s="18" customFormat="1" ht="15.6" x14ac:dyDescent="0.3">
      <c r="A41" s="26"/>
      <c r="K41" s="46"/>
      <c r="L41" s="46"/>
      <c r="M41" s="46"/>
    </row>
    <row r="42" spans="1:13" s="18" customFormat="1" ht="15.6" x14ac:dyDescent="0.3">
      <c r="A42" s="26"/>
      <c r="K42" s="46"/>
      <c r="L42" s="46"/>
      <c r="M42" s="46"/>
    </row>
    <row r="43" spans="1:13" s="18" customFormat="1" ht="15.6" x14ac:dyDescent="0.3">
      <c r="A43" s="26"/>
      <c r="K43" s="46"/>
      <c r="L43" s="46"/>
      <c r="M43" s="46"/>
    </row>
    <row r="44" spans="1:13" s="18" customFormat="1" ht="15.6" x14ac:dyDescent="0.3">
      <c r="A44" s="26"/>
      <c r="K44" s="46"/>
      <c r="L44" s="46"/>
      <c r="M44" s="46"/>
    </row>
    <row r="45" spans="1:13" s="18" customFormat="1" ht="15.6" x14ac:dyDescent="0.3">
      <c r="A45" s="26"/>
      <c r="K45" s="46"/>
      <c r="L45" s="46"/>
      <c r="M45" s="46"/>
    </row>
    <row r="46" spans="1:13" s="18" customFormat="1" ht="15.6" x14ac:dyDescent="0.3">
      <c r="A46" s="26"/>
      <c r="K46" s="46"/>
      <c r="L46" s="46"/>
      <c r="M46" s="46"/>
    </row>
    <row r="47" spans="1:13" s="18" customFormat="1" ht="15.6" x14ac:dyDescent="0.3">
      <c r="A47" s="26"/>
      <c r="K47" s="46"/>
      <c r="L47" s="46"/>
      <c r="M47" s="46"/>
    </row>
  </sheetData>
  <mergeCells count="8">
    <mergeCell ref="A1:C1"/>
    <mergeCell ref="F1:H1"/>
    <mergeCell ref="A5:A6"/>
    <mergeCell ref="B5:B6"/>
    <mergeCell ref="C5:D5"/>
    <mergeCell ref="E5:F5"/>
    <mergeCell ref="G5:H5"/>
    <mergeCell ref="A3:H3"/>
  </mergeCells>
  <pageMargins left="0.39" right="0.2" top="0.37" bottom="0.28999999999999998" header="0.3" footer="0.16"/>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
  <sheetViews>
    <sheetView workbookViewId="0">
      <selection activeCell="A2" sqref="A2"/>
    </sheetView>
  </sheetViews>
  <sheetFormatPr defaultColWidth="8.90625" defaultRowHeight="16.8" x14ac:dyDescent="0.3"/>
  <cols>
    <col min="1" max="1" width="5.36328125" style="7" customWidth="1"/>
    <col min="2" max="2" width="22.453125" style="7" customWidth="1"/>
    <col min="3" max="3" width="10.54296875" style="7" customWidth="1"/>
    <col min="4" max="4" width="9.6328125" style="7" customWidth="1"/>
    <col min="5" max="5" width="10.453125" style="7" customWidth="1"/>
    <col min="6" max="6" width="10" style="7" customWidth="1"/>
    <col min="7" max="7" width="10.81640625" style="7" customWidth="1"/>
    <col min="8" max="8" width="9.81640625" style="7" customWidth="1"/>
    <col min="9" max="9" width="9" style="7" customWidth="1"/>
    <col min="10" max="10" width="9.08984375" style="7" customWidth="1"/>
    <col min="11" max="11" width="9.81640625" style="7" customWidth="1"/>
    <col min="12" max="16384" width="8.90625" style="7"/>
  </cols>
  <sheetData>
    <row r="1" spans="1:11" ht="21" customHeight="1" x14ac:dyDescent="0.3">
      <c r="A1" s="84" t="s">
        <v>55</v>
      </c>
      <c r="B1" s="84"/>
      <c r="I1" s="7" t="s">
        <v>44</v>
      </c>
      <c r="J1" s="21"/>
    </row>
    <row r="2" spans="1:11" x14ac:dyDescent="0.3">
      <c r="A2" s="22"/>
    </row>
    <row r="3" spans="1:11" x14ac:dyDescent="0.3">
      <c r="A3" s="87" t="s">
        <v>91</v>
      </c>
      <c r="B3" s="87"/>
      <c r="C3" s="87"/>
      <c r="D3" s="87"/>
      <c r="E3" s="87"/>
      <c r="F3" s="87"/>
      <c r="G3" s="87"/>
      <c r="H3" s="87"/>
      <c r="I3" s="87"/>
      <c r="J3" s="87"/>
      <c r="K3" s="87"/>
    </row>
    <row r="4" spans="1:11" x14ac:dyDescent="0.3">
      <c r="J4" s="8" t="s">
        <v>26</v>
      </c>
    </row>
    <row r="5" spans="1:11" s="24" customFormat="1" ht="16.5" customHeight="1" x14ac:dyDescent="0.3">
      <c r="A5" s="88" t="s">
        <v>2</v>
      </c>
      <c r="B5" s="88" t="s">
        <v>3</v>
      </c>
      <c r="C5" s="88" t="s">
        <v>62</v>
      </c>
      <c r="D5" s="88"/>
      <c r="E5" s="88"/>
      <c r="F5" s="88" t="s">
        <v>87</v>
      </c>
      <c r="G5" s="88"/>
      <c r="H5" s="88"/>
      <c r="I5" s="88" t="s">
        <v>27</v>
      </c>
      <c r="J5" s="88"/>
      <c r="K5" s="88"/>
    </row>
    <row r="6" spans="1:11" s="24" customFormat="1" ht="33.6" x14ac:dyDescent="0.3">
      <c r="A6" s="88"/>
      <c r="B6" s="88"/>
      <c r="C6" s="25" t="s">
        <v>45</v>
      </c>
      <c r="D6" s="25" t="s">
        <v>46</v>
      </c>
      <c r="E6" s="25" t="s">
        <v>47</v>
      </c>
      <c r="F6" s="25" t="s">
        <v>45</v>
      </c>
      <c r="G6" s="25" t="s">
        <v>46</v>
      </c>
      <c r="H6" s="25" t="s">
        <v>47</v>
      </c>
      <c r="I6" s="25" t="s">
        <v>45</v>
      </c>
      <c r="J6" s="25" t="s">
        <v>46</v>
      </c>
      <c r="K6" s="25" t="s">
        <v>47</v>
      </c>
    </row>
    <row r="7" spans="1:11" x14ac:dyDescent="0.3">
      <c r="A7" s="23" t="s">
        <v>6</v>
      </c>
      <c r="B7" s="23" t="s">
        <v>7</v>
      </c>
      <c r="C7" s="23">
        <v>1</v>
      </c>
      <c r="D7" s="10">
        <v>2</v>
      </c>
      <c r="E7" s="23">
        <v>3</v>
      </c>
      <c r="F7" s="10">
        <v>4</v>
      </c>
      <c r="G7" s="23">
        <v>5</v>
      </c>
      <c r="H7" s="23">
        <v>6</v>
      </c>
      <c r="I7" s="23" t="s">
        <v>48</v>
      </c>
      <c r="J7" s="23" t="s">
        <v>49</v>
      </c>
      <c r="K7" s="10" t="s">
        <v>50</v>
      </c>
    </row>
    <row r="8" spans="1:11" s="9" customFormat="1" x14ac:dyDescent="0.3">
      <c r="A8" s="25"/>
      <c r="B8" s="43" t="s">
        <v>51</v>
      </c>
      <c r="C8" s="39">
        <f>C9+C23+C26</f>
        <v>133611</v>
      </c>
      <c r="D8" s="39">
        <f t="shared" ref="D8:H8" si="0">D9+D23+D26</f>
        <v>5470</v>
      </c>
      <c r="E8" s="39">
        <f t="shared" si="0"/>
        <v>128141</v>
      </c>
      <c r="F8" s="39">
        <f t="shared" si="0"/>
        <v>97783.778999999995</v>
      </c>
      <c r="G8" s="39">
        <f t="shared" si="0"/>
        <v>4381.6880000000001</v>
      </c>
      <c r="H8" s="39">
        <f t="shared" si="0"/>
        <v>93402.091</v>
      </c>
      <c r="I8" s="40">
        <f>F8/C8*100</f>
        <v>73.185425601185528</v>
      </c>
      <c r="J8" s="40">
        <f t="shared" ref="J8:K8" si="1">G8/D8*100</f>
        <v>80.103985374771483</v>
      </c>
      <c r="K8" s="40">
        <f t="shared" si="1"/>
        <v>72.890090603319777</v>
      </c>
    </row>
    <row r="9" spans="1:11" x14ac:dyDescent="0.3">
      <c r="A9" s="66" t="s">
        <v>9</v>
      </c>
      <c r="B9" s="67" t="s">
        <v>72</v>
      </c>
      <c r="C9" s="68">
        <f t="shared" ref="C9:H9" si="2">SUM(C10:C22)</f>
        <v>131898</v>
      </c>
      <c r="D9" s="68">
        <f t="shared" si="2"/>
        <v>5470</v>
      </c>
      <c r="E9" s="68">
        <f t="shared" si="2"/>
        <v>126428</v>
      </c>
      <c r="F9" s="68">
        <f t="shared" si="2"/>
        <v>97493.627999999997</v>
      </c>
      <c r="G9" s="68">
        <f t="shared" si="2"/>
        <v>4381.6880000000001</v>
      </c>
      <c r="H9" s="68">
        <f t="shared" si="2"/>
        <v>93111.94</v>
      </c>
      <c r="I9" s="41"/>
      <c r="J9" s="41"/>
      <c r="K9" s="41"/>
    </row>
    <row r="10" spans="1:11" x14ac:dyDescent="0.3">
      <c r="A10" s="69">
        <v>1</v>
      </c>
      <c r="B10" s="70" t="s">
        <v>73</v>
      </c>
      <c r="C10" s="71">
        <f>D10+E10</f>
        <v>1703</v>
      </c>
      <c r="D10" s="72"/>
      <c r="E10" s="71">
        <v>1703</v>
      </c>
      <c r="F10" s="37">
        <f t="shared" ref="F10:F23" si="3">G10+H10</f>
        <v>1037</v>
      </c>
      <c r="G10" s="37"/>
      <c r="H10" s="37">
        <v>1037</v>
      </c>
      <c r="I10" s="41">
        <f t="shared" ref="I10:I22" si="4">F10/C10*100</f>
        <v>60.892542571931884</v>
      </c>
      <c r="J10" s="41"/>
      <c r="K10" s="41">
        <f t="shared" ref="K10:K22" si="5">H10/E10*100</f>
        <v>60.892542571931884</v>
      </c>
    </row>
    <row r="11" spans="1:11" x14ac:dyDescent="0.3">
      <c r="A11" s="69">
        <v>2</v>
      </c>
      <c r="B11" s="70" t="s">
        <v>74</v>
      </c>
      <c r="C11" s="71">
        <f t="shared" ref="C11:C25" si="6">D11+E11</f>
        <v>1891</v>
      </c>
      <c r="D11" s="72"/>
      <c r="E11" s="71">
        <v>1891</v>
      </c>
      <c r="F11" s="37">
        <f t="shared" si="3"/>
        <v>1064</v>
      </c>
      <c r="G11" s="37"/>
      <c r="H11" s="37">
        <v>1064</v>
      </c>
      <c r="I11" s="41">
        <f t="shared" si="4"/>
        <v>56.266525647805402</v>
      </c>
      <c r="J11" s="41"/>
      <c r="K11" s="41">
        <f t="shared" si="5"/>
        <v>56.266525647805402</v>
      </c>
    </row>
    <row r="12" spans="1:11" x14ac:dyDescent="0.3">
      <c r="A12" s="69">
        <v>3</v>
      </c>
      <c r="B12" s="73" t="s">
        <v>75</v>
      </c>
      <c r="C12" s="71">
        <f t="shared" si="6"/>
        <v>83010</v>
      </c>
      <c r="D12" s="71">
        <v>1195</v>
      </c>
      <c r="E12" s="71">
        <v>81815</v>
      </c>
      <c r="F12" s="37">
        <f t="shared" si="3"/>
        <v>54868.57</v>
      </c>
      <c r="G12" s="37">
        <v>2798.57</v>
      </c>
      <c r="H12" s="37">
        <v>52070</v>
      </c>
      <c r="I12" s="41"/>
      <c r="J12" s="41"/>
      <c r="K12" s="41"/>
    </row>
    <row r="13" spans="1:11" x14ac:dyDescent="0.3">
      <c r="A13" s="69">
        <v>5</v>
      </c>
      <c r="B13" s="73" t="s">
        <v>76</v>
      </c>
      <c r="C13" s="71">
        <f t="shared" si="6"/>
        <v>3400</v>
      </c>
      <c r="D13" s="72"/>
      <c r="E13" s="71">
        <v>3400</v>
      </c>
      <c r="F13" s="37">
        <f t="shared" si="3"/>
        <v>8</v>
      </c>
      <c r="G13" s="37"/>
      <c r="H13" s="37">
        <v>8</v>
      </c>
      <c r="I13" s="41">
        <f t="shared" si="4"/>
        <v>0.23529411764705879</v>
      </c>
      <c r="J13" s="41"/>
      <c r="K13" s="41">
        <f t="shared" si="5"/>
        <v>0.23529411764705879</v>
      </c>
    </row>
    <row r="14" spans="1:11" x14ac:dyDescent="0.3">
      <c r="A14" s="69">
        <v>6</v>
      </c>
      <c r="B14" s="73" t="s">
        <v>77</v>
      </c>
      <c r="C14" s="71">
        <f t="shared" si="6"/>
        <v>548</v>
      </c>
      <c r="D14" s="71">
        <v>332</v>
      </c>
      <c r="E14" s="71">
        <v>216</v>
      </c>
      <c r="F14" s="37">
        <f t="shared" si="3"/>
        <v>900.71800000000007</v>
      </c>
      <c r="G14" s="37">
        <v>106.11799999999999</v>
      </c>
      <c r="H14" s="37">
        <v>794.6</v>
      </c>
      <c r="I14" s="41">
        <f t="shared" si="4"/>
        <v>164.36459854014601</v>
      </c>
      <c r="J14" s="41"/>
      <c r="K14" s="41"/>
    </row>
    <row r="15" spans="1:11" x14ac:dyDescent="0.3">
      <c r="A15" s="69">
        <v>7</v>
      </c>
      <c r="B15" s="73" t="s">
        <v>78</v>
      </c>
      <c r="C15" s="71">
        <f t="shared" si="6"/>
        <v>0</v>
      </c>
      <c r="D15" s="72"/>
      <c r="E15" s="71">
        <v>0</v>
      </c>
      <c r="F15" s="37">
        <f t="shared" si="3"/>
        <v>41.9</v>
      </c>
      <c r="G15" s="37"/>
      <c r="H15" s="37">
        <v>41.9</v>
      </c>
      <c r="I15" s="41"/>
      <c r="J15" s="41"/>
      <c r="K15" s="41"/>
    </row>
    <row r="16" spans="1:11" x14ac:dyDescent="0.3">
      <c r="A16" s="69">
        <v>8</v>
      </c>
      <c r="B16" s="73" t="s">
        <v>79</v>
      </c>
      <c r="C16" s="71">
        <f t="shared" si="6"/>
        <v>15</v>
      </c>
      <c r="D16" s="72"/>
      <c r="E16" s="71">
        <v>15</v>
      </c>
      <c r="F16" s="37">
        <f t="shared" si="3"/>
        <v>363.94</v>
      </c>
      <c r="G16" s="37">
        <v>350</v>
      </c>
      <c r="H16" s="37">
        <v>13.94</v>
      </c>
      <c r="I16" s="41">
        <f t="shared" si="4"/>
        <v>2426.2666666666669</v>
      </c>
      <c r="J16" s="41"/>
      <c r="K16" s="41">
        <f t="shared" si="5"/>
        <v>92.933333333333337</v>
      </c>
    </row>
    <row r="17" spans="1:11" x14ac:dyDescent="0.3">
      <c r="A17" s="69">
        <v>9</v>
      </c>
      <c r="B17" s="73" t="s">
        <v>80</v>
      </c>
      <c r="C17" s="71">
        <f t="shared" si="6"/>
        <v>124</v>
      </c>
      <c r="D17" s="72"/>
      <c r="E17" s="71">
        <v>124</v>
      </c>
      <c r="F17" s="37">
        <f t="shared" si="3"/>
        <v>14</v>
      </c>
      <c r="G17" s="37"/>
      <c r="H17" s="37">
        <v>14</v>
      </c>
      <c r="I17" s="41"/>
      <c r="J17" s="41"/>
      <c r="K17" s="41">
        <f t="shared" si="5"/>
        <v>11.29032258064516</v>
      </c>
    </row>
    <row r="18" spans="1:11" x14ac:dyDescent="0.3">
      <c r="A18" s="69">
        <v>10</v>
      </c>
      <c r="B18" s="73" t="s">
        <v>81</v>
      </c>
      <c r="C18" s="71">
        <f t="shared" si="6"/>
        <v>5614</v>
      </c>
      <c r="D18" s="71">
        <v>3437</v>
      </c>
      <c r="E18" s="71">
        <v>2177</v>
      </c>
      <c r="F18" s="37">
        <f t="shared" si="3"/>
        <v>1892.5</v>
      </c>
      <c r="G18" s="37">
        <v>1127</v>
      </c>
      <c r="H18" s="37">
        <v>765.5</v>
      </c>
      <c r="I18" s="41">
        <f t="shared" si="4"/>
        <v>33.710366939793374</v>
      </c>
      <c r="J18" s="41">
        <f t="shared" ref="J18" si="7">G18/D18*100</f>
        <v>32.790224032586558</v>
      </c>
      <c r="K18" s="41"/>
    </row>
    <row r="19" spans="1:11" x14ac:dyDescent="0.3">
      <c r="A19" s="69">
        <v>11</v>
      </c>
      <c r="B19" s="73" t="s">
        <v>82</v>
      </c>
      <c r="C19" s="71">
        <f t="shared" si="6"/>
        <v>23430</v>
      </c>
      <c r="D19" s="72"/>
      <c r="E19" s="71">
        <v>23430</v>
      </c>
      <c r="F19" s="37">
        <f t="shared" si="3"/>
        <v>28279</v>
      </c>
      <c r="G19" s="37"/>
      <c r="H19" s="37">
        <v>28279</v>
      </c>
      <c r="I19" s="41">
        <f t="shared" si="4"/>
        <v>120.69568928723857</v>
      </c>
      <c r="J19" s="41"/>
      <c r="K19" s="41">
        <f t="shared" si="5"/>
        <v>120.69568928723857</v>
      </c>
    </row>
    <row r="20" spans="1:11" x14ac:dyDescent="0.3">
      <c r="A20" s="69">
        <v>12</v>
      </c>
      <c r="B20" s="73" t="s">
        <v>83</v>
      </c>
      <c r="C20" s="71">
        <f t="shared" si="6"/>
        <v>8289</v>
      </c>
      <c r="D20" s="74"/>
      <c r="E20" s="71">
        <v>8289</v>
      </c>
      <c r="F20" s="37">
        <f t="shared" si="3"/>
        <v>9024</v>
      </c>
      <c r="G20" s="37"/>
      <c r="H20" s="37">
        <v>9024</v>
      </c>
      <c r="I20" s="41">
        <f t="shared" si="4"/>
        <v>108.86717336228737</v>
      </c>
      <c r="J20" s="41"/>
      <c r="K20" s="41">
        <f t="shared" si="5"/>
        <v>108.86717336228737</v>
      </c>
    </row>
    <row r="21" spans="1:11" x14ac:dyDescent="0.3">
      <c r="A21" s="69">
        <v>13</v>
      </c>
      <c r="B21" s="73" t="s">
        <v>52</v>
      </c>
      <c r="C21" s="71">
        <f t="shared" si="6"/>
        <v>1236</v>
      </c>
      <c r="D21" s="75">
        <v>506</v>
      </c>
      <c r="E21" s="76">
        <v>730</v>
      </c>
      <c r="F21" s="37">
        <f t="shared" si="3"/>
        <v>0</v>
      </c>
      <c r="G21" s="42"/>
      <c r="H21" s="42"/>
      <c r="I21" s="41"/>
      <c r="J21" s="41"/>
      <c r="K21" s="41"/>
    </row>
    <row r="22" spans="1:11" x14ac:dyDescent="0.3">
      <c r="A22" s="69">
        <v>14</v>
      </c>
      <c r="B22" s="73" t="s">
        <v>23</v>
      </c>
      <c r="C22" s="71">
        <f t="shared" si="6"/>
        <v>2638</v>
      </c>
      <c r="D22" s="53"/>
      <c r="E22" s="77">
        <v>2638</v>
      </c>
      <c r="F22" s="37">
        <f t="shared" si="3"/>
        <v>0</v>
      </c>
      <c r="G22" s="42"/>
      <c r="H22" s="42"/>
      <c r="I22" s="37">
        <f t="shared" si="4"/>
        <v>0</v>
      </c>
      <c r="J22" s="37"/>
      <c r="K22" s="37">
        <f t="shared" si="5"/>
        <v>0</v>
      </c>
    </row>
    <row r="23" spans="1:11" ht="33.6" x14ac:dyDescent="0.3">
      <c r="A23" s="66" t="s">
        <v>17</v>
      </c>
      <c r="B23" s="67" t="s">
        <v>84</v>
      </c>
      <c r="C23" s="68">
        <f t="shared" ref="C23:E23" si="8">C24+C25</f>
        <v>1713</v>
      </c>
      <c r="D23" s="68">
        <f t="shared" si="8"/>
        <v>0</v>
      </c>
      <c r="E23" s="68">
        <f t="shared" si="8"/>
        <v>1713</v>
      </c>
      <c r="F23" s="37">
        <f t="shared" si="3"/>
        <v>0</v>
      </c>
      <c r="G23" s="42"/>
      <c r="H23" s="42"/>
      <c r="I23" s="42"/>
      <c r="J23" s="42"/>
      <c r="K23" s="42"/>
    </row>
    <row r="24" spans="1:11" x14ac:dyDescent="0.3">
      <c r="A24" s="69">
        <v>1</v>
      </c>
      <c r="B24" s="73" t="s">
        <v>85</v>
      </c>
      <c r="C24" s="71">
        <f t="shared" si="6"/>
        <v>1237</v>
      </c>
      <c r="D24" s="53"/>
      <c r="E24" s="53">
        <v>1237</v>
      </c>
      <c r="F24" s="53"/>
      <c r="G24" s="53"/>
      <c r="H24" s="53"/>
      <c r="I24" s="53"/>
      <c r="J24" s="53"/>
      <c r="K24" s="53"/>
    </row>
    <row r="25" spans="1:11" x14ac:dyDescent="0.3">
      <c r="A25" s="69">
        <v>2</v>
      </c>
      <c r="B25" s="73" t="s">
        <v>86</v>
      </c>
      <c r="C25" s="71">
        <f t="shared" si="6"/>
        <v>476</v>
      </c>
      <c r="D25" s="53"/>
      <c r="E25" s="53">
        <v>476</v>
      </c>
      <c r="F25" s="53"/>
      <c r="G25" s="53"/>
      <c r="H25" s="53"/>
      <c r="I25" s="53"/>
      <c r="J25" s="53"/>
      <c r="K25" s="53"/>
    </row>
    <row r="26" spans="1:11" s="9" customFormat="1" ht="33.6" x14ac:dyDescent="0.3">
      <c r="A26" s="66" t="s">
        <v>38</v>
      </c>
      <c r="B26" s="67" t="s">
        <v>92</v>
      </c>
      <c r="C26" s="68">
        <f t="shared" ref="C26:E26" si="9">C27+C28</f>
        <v>0</v>
      </c>
      <c r="D26" s="68">
        <f t="shared" si="9"/>
        <v>0</v>
      </c>
      <c r="E26" s="68">
        <f t="shared" si="9"/>
        <v>0</v>
      </c>
      <c r="F26" s="39">
        <f t="shared" ref="F26" si="10">G26+H26</f>
        <v>290.15100000000001</v>
      </c>
      <c r="G26" s="80"/>
      <c r="H26" s="80">
        <v>290.15100000000001</v>
      </c>
      <c r="I26" s="80"/>
      <c r="J26" s="80"/>
      <c r="K26" s="80"/>
    </row>
  </sheetData>
  <mergeCells count="7">
    <mergeCell ref="A3:K3"/>
    <mergeCell ref="A1:B1"/>
    <mergeCell ref="A5:A6"/>
    <mergeCell ref="B5:B6"/>
    <mergeCell ref="C5:E5"/>
    <mergeCell ref="F5:H5"/>
    <mergeCell ref="I5:K5"/>
  </mergeCells>
  <pageMargins left="0.70866141732283472" right="0.27" top="0.74803149606299213" bottom="0.74803149606299213"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113</vt:lpstr>
      <vt:lpstr>114</vt:lpstr>
      <vt:lpstr>115</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aseanqb</dc:creator>
  <cp:lastModifiedBy>Administrator</cp:lastModifiedBy>
  <cp:lastPrinted>2021-07-14T09:19:54Z</cp:lastPrinted>
  <dcterms:created xsi:type="dcterms:W3CDTF">2018-07-25T02:13:17Z</dcterms:created>
  <dcterms:modified xsi:type="dcterms:W3CDTF">2026-01-14T07:12:53Z</dcterms:modified>
</cp:coreProperties>
</file>