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5" windowWidth="8505" windowHeight="7155" activeTab="3"/>
  </bookViews>
  <sheets>
    <sheet name="108" sheetId="38" r:id="rId1"/>
    <sheet name="109" sheetId="41" r:id="rId2"/>
    <sheet name="HT -104" sheetId="35" state="hidden" r:id="rId3"/>
    <sheet name="110" sheetId="36" r:id="rId4"/>
    <sheet name="111" sheetId="37" r:id="rId5"/>
    <sheet name="112" sheetId="39" r:id="rId6"/>
  </sheets>
  <definedNames>
    <definedName name="_xlnm.Print_Titles" localSheetId="4">'111'!$5:$8</definedName>
  </definedNames>
  <calcPr calcId="124519"/>
</workbook>
</file>

<file path=xl/calcChain.xml><?xml version="1.0" encoding="utf-8"?>
<calcChain xmlns="http://schemas.openxmlformats.org/spreadsheetml/2006/main">
  <c r="A1" i="37"/>
  <c r="A1" i="39" s="1"/>
  <c r="A4" i="36"/>
  <c r="B9" i="38"/>
  <c r="B8"/>
  <c r="D26" i="41"/>
  <c r="C26"/>
  <c r="D11"/>
  <c r="C11"/>
  <c r="A1"/>
  <c r="A1" i="36" s="1"/>
  <c r="B14" i="38"/>
  <c r="A4" i="35"/>
  <c r="A3" i="37" s="1"/>
  <c r="A4" i="39" s="1"/>
  <c r="C9" i="41" l="1"/>
  <c r="C18"/>
  <c r="C10" s="1"/>
  <c r="D18"/>
  <c r="D10" s="1"/>
  <c r="D9" s="1"/>
  <c r="I23" i="37"/>
  <c r="I21"/>
  <c r="I22"/>
  <c r="I20"/>
  <c r="I33"/>
  <c r="I29"/>
  <c r="I30"/>
  <c r="I31"/>
  <c r="I32"/>
  <c r="I27"/>
  <c r="I28"/>
  <c r="I26"/>
  <c r="I51"/>
  <c r="I52"/>
  <c r="I50"/>
  <c r="I46"/>
  <c r="I47"/>
  <c r="I48"/>
  <c r="I45"/>
  <c r="I43"/>
  <c r="I42"/>
  <c r="I36"/>
  <c r="I37"/>
  <c r="I38"/>
  <c r="I39"/>
  <c r="I40"/>
  <c r="I35"/>
  <c r="F15" i="39"/>
  <c r="G15"/>
  <c r="E15"/>
  <c r="G16"/>
  <c r="G12"/>
  <c r="G13"/>
  <c r="G14"/>
  <c r="G11"/>
  <c r="F10"/>
  <c r="E10"/>
  <c r="G10" l="1"/>
  <c r="I49" i="37" l="1"/>
  <c r="J49"/>
  <c r="K49"/>
  <c r="H49"/>
  <c r="F44"/>
  <c r="G44"/>
  <c r="H44"/>
  <c r="I44"/>
  <c r="F41"/>
  <c r="G41"/>
  <c r="H41"/>
  <c r="I41"/>
  <c r="F34"/>
  <c r="G34"/>
  <c r="H34"/>
  <c r="I34"/>
  <c r="F25"/>
  <c r="G25"/>
  <c r="G24" s="1"/>
  <c r="H25"/>
  <c r="H24" s="1"/>
  <c r="I25"/>
  <c r="I24" s="1"/>
  <c r="F19"/>
  <c r="G19"/>
  <c r="H19"/>
  <c r="I19"/>
  <c r="J19"/>
  <c r="J18" s="1"/>
  <c r="J9" s="1"/>
  <c r="K19"/>
  <c r="K18" s="1"/>
  <c r="K9" s="1"/>
  <c r="E44"/>
  <c r="D44"/>
  <c r="E41"/>
  <c r="D41"/>
  <c r="E34"/>
  <c r="D34"/>
  <c r="E25"/>
  <c r="E24" s="1"/>
  <c r="D25"/>
  <c r="E19"/>
  <c r="D19"/>
  <c r="E16"/>
  <c r="D16"/>
  <c r="E14"/>
  <c r="D14"/>
  <c r="E11"/>
  <c r="E10" s="1"/>
  <c r="D11"/>
  <c r="D10" i="38"/>
  <c r="B11"/>
  <c r="D24" i="37" l="1"/>
  <c r="D18" s="1"/>
  <c r="B7" i="38"/>
  <c r="D10" i="37"/>
  <c r="E18"/>
  <c r="E9" s="1"/>
  <c r="H18"/>
  <c r="H9" s="1"/>
  <c r="I18"/>
  <c r="I9" s="1"/>
  <c r="F24"/>
  <c r="F18" s="1"/>
  <c r="F9" s="1"/>
  <c r="G18"/>
  <c r="G9" s="1"/>
  <c r="AF11" i="35"/>
  <c r="AG11"/>
  <c r="AG10"/>
  <c r="AF10"/>
  <c r="D9" i="37" l="1"/>
  <c r="L10" i="35"/>
  <c r="M10"/>
  <c r="N10"/>
  <c r="Q10"/>
  <c r="L41"/>
  <c r="M41"/>
  <c r="N41"/>
  <c r="O41"/>
  <c r="O10" s="1"/>
  <c r="AL10" s="1"/>
  <c r="P41"/>
  <c r="P10" s="1"/>
  <c r="AM10" s="1"/>
  <c r="Q41"/>
  <c r="AN41" s="1"/>
  <c r="R41"/>
  <c r="AO41" s="1"/>
  <c r="S41"/>
  <c r="T41"/>
  <c r="U41"/>
  <c r="V41"/>
  <c r="W41"/>
  <c r="X41"/>
  <c r="Y41"/>
  <c r="Z41"/>
  <c r="AA41"/>
  <c r="AB41"/>
  <c r="AC41"/>
  <c r="AD41"/>
  <c r="AE41"/>
  <c r="K41"/>
  <c r="K10" s="1"/>
  <c r="AJ41"/>
  <c r="AK41"/>
  <c r="AL41"/>
  <c r="AH41"/>
  <c r="AH10"/>
  <c r="AI10"/>
  <c r="AH11"/>
  <c r="AI11"/>
  <c r="AH12"/>
  <c r="AI12"/>
  <c r="AH13"/>
  <c r="AI13"/>
  <c r="AH14"/>
  <c r="AI14"/>
  <c r="AH15"/>
  <c r="AI15"/>
  <c r="AH16"/>
  <c r="AI16"/>
  <c r="AH17"/>
  <c r="AI17"/>
  <c r="AH18"/>
  <c r="AI18"/>
  <c r="AH19"/>
  <c r="AI19"/>
  <c r="AH20"/>
  <c r="AI20"/>
  <c r="AH21"/>
  <c r="AI21"/>
  <c r="AH22"/>
  <c r="AI22"/>
  <c r="AH23"/>
  <c r="AI23"/>
  <c r="AH24"/>
  <c r="AI24"/>
  <c r="AH25"/>
  <c r="AI25"/>
  <c r="AH26"/>
  <c r="AI26"/>
  <c r="AH27"/>
  <c r="AI27"/>
  <c r="AH28"/>
  <c r="AI28"/>
  <c r="AH29"/>
  <c r="AI29"/>
  <c r="AH30"/>
  <c r="AI30"/>
  <c r="AH31"/>
  <c r="AI31"/>
  <c r="AH32"/>
  <c r="AI32"/>
  <c r="AH33"/>
  <c r="AI33"/>
  <c r="AH34"/>
  <c r="AI34"/>
  <c r="AH35"/>
  <c r="AI35"/>
  <c r="AH36"/>
  <c r="AI36"/>
  <c r="AH37"/>
  <c r="AI37"/>
  <c r="AH38"/>
  <c r="AI38"/>
  <c r="AH39"/>
  <c r="AI39"/>
  <c r="AH40"/>
  <c r="AI40"/>
  <c r="AI41"/>
  <c r="AH42"/>
  <c r="AI42"/>
  <c r="AH43"/>
  <c r="AI43"/>
  <c r="AH44"/>
  <c r="AI44"/>
  <c r="AH45"/>
  <c r="AI45"/>
  <c r="AJ11"/>
  <c r="AK11"/>
  <c r="AL11"/>
  <c r="AM11"/>
  <c r="AN11"/>
  <c r="AO11"/>
  <c r="AJ12"/>
  <c r="AK12"/>
  <c r="AL12"/>
  <c r="AM12"/>
  <c r="AN12"/>
  <c r="AO12"/>
  <c r="AJ13"/>
  <c r="AK13"/>
  <c r="AL13"/>
  <c r="AM13"/>
  <c r="AN13"/>
  <c r="AO13"/>
  <c r="AJ14"/>
  <c r="AK14"/>
  <c r="AL14"/>
  <c r="AM14"/>
  <c r="AN14"/>
  <c r="AO14"/>
  <c r="AJ15"/>
  <c r="AK15"/>
  <c r="AL15"/>
  <c r="AM15"/>
  <c r="AN15"/>
  <c r="AO15"/>
  <c r="AJ16"/>
  <c r="AK16"/>
  <c r="AL16"/>
  <c r="AM16"/>
  <c r="AN16"/>
  <c r="AO16"/>
  <c r="AJ17"/>
  <c r="AK17"/>
  <c r="AL17"/>
  <c r="AM17"/>
  <c r="AN17"/>
  <c r="AO17"/>
  <c r="AJ18"/>
  <c r="AK18"/>
  <c r="AL18"/>
  <c r="AM18"/>
  <c r="AN18"/>
  <c r="AO18"/>
  <c r="AJ19"/>
  <c r="AK19"/>
  <c r="AL19"/>
  <c r="AM19"/>
  <c r="AN19"/>
  <c r="AO19"/>
  <c r="AJ20"/>
  <c r="AK20"/>
  <c r="AL20"/>
  <c r="AM20"/>
  <c r="AN20"/>
  <c r="AO20"/>
  <c r="AJ21"/>
  <c r="AK21"/>
  <c r="AL21"/>
  <c r="AM21"/>
  <c r="AN21"/>
  <c r="AO21"/>
  <c r="AJ22"/>
  <c r="AK22"/>
  <c r="AL22"/>
  <c r="AM22"/>
  <c r="AN22"/>
  <c r="AO22"/>
  <c r="AJ23"/>
  <c r="AK23"/>
  <c r="AL23"/>
  <c r="AM23"/>
  <c r="AN23"/>
  <c r="AO23"/>
  <c r="AJ24"/>
  <c r="AK24"/>
  <c r="AL24"/>
  <c r="AM24"/>
  <c r="AN24"/>
  <c r="AO24"/>
  <c r="AJ25"/>
  <c r="AK25"/>
  <c r="AL25"/>
  <c r="AM25"/>
  <c r="AN25"/>
  <c r="AO25"/>
  <c r="AJ26"/>
  <c r="AK26"/>
  <c r="AL26"/>
  <c r="AM26"/>
  <c r="AN26"/>
  <c r="AO26"/>
  <c r="AJ27"/>
  <c r="AK27"/>
  <c r="AL27"/>
  <c r="AM27"/>
  <c r="AN27"/>
  <c r="AO27"/>
  <c r="AJ28"/>
  <c r="AK28"/>
  <c r="AL28"/>
  <c r="AM28"/>
  <c r="AN28"/>
  <c r="AO28"/>
  <c r="AJ29"/>
  <c r="AK29"/>
  <c r="AL29"/>
  <c r="AM29"/>
  <c r="AN29"/>
  <c r="AO29"/>
  <c r="AJ30"/>
  <c r="AK30"/>
  <c r="AL30"/>
  <c r="AM30"/>
  <c r="AN30"/>
  <c r="AO30"/>
  <c r="AJ31"/>
  <c r="AK31"/>
  <c r="AL31"/>
  <c r="AM31"/>
  <c r="AN31"/>
  <c r="AO31"/>
  <c r="AJ32"/>
  <c r="AK32"/>
  <c r="AL32"/>
  <c r="AM32"/>
  <c r="AN32"/>
  <c r="AO32"/>
  <c r="AJ33"/>
  <c r="AK33"/>
  <c r="AL33"/>
  <c r="AM33"/>
  <c r="AN33"/>
  <c r="AO33"/>
  <c r="AJ34"/>
  <c r="AK34"/>
  <c r="AL34"/>
  <c r="AM34"/>
  <c r="AN34"/>
  <c r="AO34"/>
  <c r="AJ35"/>
  <c r="AK35"/>
  <c r="AL35"/>
  <c r="AM35"/>
  <c r="AN35"/>
  <c r="AO35"/>
  <c r="AJ36"/>
  <c r="AK36"/>
  <c r="AL36"/>
  <c r="AM36"/>
  <c r="AN36"/>
  <c r="AO36"/>
  <c r="AJ37"/>
  <c r="AK37"/>
  <c r="AL37"/>
  <c r="AM37"/>
  <c r="AN37"/>
  <c r="AO37"/>
  <c r="AJ38"/>
  <c r="AK38"/>
  <c r="AL38"/>
  <c r="AM38"/>
  <c r="AN38"/>
  <c r="AO38"/>
  <c r="AJ39"/>
  <c r="AK39"/>
  <c r="AL39"/>
  <c r="AM39"/>
  <c r="AN39"/>
  <c r="AO39"/>
  <c r="AJ40"/>
  <c r="AK40"/>
  <c r="AL40"/>
  <c r="AM40"/>
  <c r="AN40"/>
  <c r="AO40"/>
  <c r="AJ42"/>
  <c r="AK42"/>
  <c r="AL42"/>
  <c r="AM42"/>
  <c r="AN42"/>
  <c r="AO42"/>
  <c r="AJ43"/>
  <c r="AK43"/>
  <c r="AL43"/>
  <c r="AM43"/>
  <c r="AN43"/>
  <c r="AO43"/>
  <c r="AJ44"/>
  <c r="AK44"/>
  <c r="AL44"/>
  <c r="AM44"/>
  <c r="AN44"/>
  <c r="AO44"/>
  <c r="AJ45"/>
  <c r="AK45"/>
  <c r="AL45"/>
  <c r="AM45"/>
  <c r="AN45"/>
  <c r="AO45"/>
  <c r="AJ10"/>
  <c r="AK10"/>
  <c r="AN10"/>
  <c r="C26" i="36"/>
  <c r="C25"/>
  <c r="D24"/>
  <c r="E24"/>
  <c r="D11" i="38" s="1"/>
  <c r="C12" i="36"/>
  <c r="C13"/>
  <c r="C14"/>
  <c r="C15"/>
  <c r="C16"/>
  <c r="C17"/>
  <c r="C18"/>
  <c r="C19"/>
  <c r="C20"/>
  <c r="C21"/>
  <c r="C22"/>
  <c r="C23"/>
  <c r="C11"/>
  <c r="D10"/>
  <c r="D9" s="1"/>
  <c r="D8" i="38" s="1"/>
  <c r="E10" i="36"/>
  <c r="D9" i="38" s="1"/>
  <c r="C10" i="36" l="1"/>
  <c r="D7" i="38"/>
  <c r="C24" i="36"/>
  <c r="R10" i="35"/>
  <c r="AO10" s="1"/>
  <c r="AM41"/>
  <c r="E9" i="36"/>
  <c r="C9" l="1"/>
</calcChain>
</file>

<file path=xl/sharedStrings.xml><?xml version="1.0" encoding="utf-8"?>
<sst xmlns="http://schemas.openxmlformats.org/spreadsheetml/2006/main" count="324" uniqueCount="236">
  <si>
    <t>STT</t>
  </si>
  <si>
    <t>A</t>
  </si>
  <si>
    <t>B</t>
  </si>
  <si>
    <t>I</t>
  </si>
  <si>
    <t>Thu đóng góp của nhân dân</t>
  </si>
  <si>
    <t>Thuế tài nguyên</t>
  </si>
  <si>
    <t>II</t>
  </si>
  <si>
    <t>Thu bổ sung từ ngân sách cấp trên</t>
  </si>
  <si>
    <t>III</t>
  </si>
  <si>
    <t>IV</t>
  </si>
  <si>
    <t>Sự nghiệp giáo dục</t>
  </si>
  <si>
    <t>Sự nghiệp phát thanh</t>
  </si>
  <si>
    <t>Sự nghiệp kinh tế</t>
  </si>
  <si>
    <t>Sự nghiệp xã hội</t>
  </si>
  <si>
    <t>Chi quản lý Đảng, nhà nước</t>
  </si>
  <si>
    <t>Sự nghiệp y tế, dân số</t>
  </si>
  <si>
    <t>Tổng số</t>
  </si>
  <si>
    <t>TỔNG SỐ</t>
  </si>
  <si>
    <t>Thời gian khởi công - hoàn thành</t>
  </si>
  <si>
    <t>Chia theo nguồn vốn</t>
  </si>
  <si>
    <t>Thu cấp quyền khai thác khoáng sản</t>
  </si>
  <si>
    <t>Thuế tiêu thụ đặc biệt</t>
  </si>
  <si>
    <t>Thuế GTGT</t>
  </si>
  <si>
    <t>Thuế TNDN</t>
  </si>
  <si>
    <t>Sự nghiệp môi trường</t>
  </si>
  <si>
    <t>TT</t>
  </si>
  <si>
    <t>Chi quốc phòng</t>
  </si>
  <si>
    <t>Quỹ đền ơn đáp nghĩa</t>
  </si>
  <si>
    <t>Lĩnh vực giáo dục</t>
  </si>
  <si>
    <t>Chi khác</t>
  </si>
  <si>
    <t>Sự nghiệp TDTT</t>
  </si>
  <si>
    <t>Lĩnh vực kinh tế</t>
  </si>
  <si>
    <t>Lĩnh vực văn hóa</t>
  </si>
  <si>
    <t>Kiến thiết thị chính</t>
  </si>
  <si>
    <t>Hệ thống đèn chiếu sáng thôn Di Lộc</t>
  </si>
  <si>
    <t>NỘI DUNG</t>
  </si>
  <si>
    <t>KCH kênh mương Cấp 2 Phúc Tây, Phúc Kiều</t>
  </si>
  <si>
    <t>Hệ thống đèn chiếu sáng thôn Di Luân</t>
  </si>
  <si>
    <t>Đường đình làng thôn Di Luân</t>
  </si>
  <si>
    <t>XD đường Phúc Tây, Phúc Kiều</t>
  </si>
  <si>
    <t>Đường GTNT xóm Phúc Đông thôn Phúc Kiều xã Quảng Tùng</t>
  </si>
  <si>
    <t>Xây dựng thoát nước thôn Di Lộc</t>
  </si>
  <si>
    <t>Đường giao thông và kênh mương nội đồng thôn Sơn Tùng, Quảng Tùng</t>
  </si>
  <si>
    <t>Cổng, hàng rào thôn Di Lộc</t>
  </si>
  <si>
    <t>Xây dựng khuôn viên nhà văn hoá thôn Phúc Kiều , xã Quảng Tùng</t>
  </si>
  <si>
    <t>Nâng cấp tuyến đường từ Di tích lịch sử thôn Phúc Kiều đi đường Tỉnh lộ 22 và các tuyến đường giao thông nội đồng thôn Phúc Kiều, xã Quảng Tùng</t>
  </si>
  <si>
    <t>XD kênh mương thôn Sơn Tùng</t>
  </si>
  <si>
    <t>Xây dựng tuyến kè thoát lũ khu dân cư thôn Di Lộc, xã Quảng Tùng</t>
  </si>
  <si>
    <t>Tuyến đường đưa tang thôn Sơn Tùng</t>
  </si>
  <si>
    <t>Xây dụng nhà lớp học 2 tầng 8 phòng trường TH Quảng Tùng</t>
  </si>
  <si>
    <t>2022
2023</t>
  </si>
  <si>
    <t>Đường phía đông Chợ Quảng Tùng</t>
  </si>
  <si>
    <t>2.1</t>
  </si>
  <si>
    <t>2.2</t>
  </si>
  <si>
    <t>2.3</t>
  </si>
  <si>
    <t>Nhà văn hoá Di Lộc</t>
  </si>
  <si>
    <t>Dự phòng</t>
  </si>
  <si>
    <t>Dự toán năm 2025</t>
  </si>
  <si>
    <t>Sự nghiệp văn hóa thông tin</t>
  </si>
  <si>
    <t>Nhà vệ sinh giáo viên và học sinh Trường THCS xã Quảng Tùng</t>
  </si>
  <si>
    <t>Hệ thống camera an ninh trên địa bàn xã Quảng Tùng</t>
  </si>
  <si>
    <t>CÂN ĐỐI NGÂN SÁCH XÃ NĂM 2025</t>
  </si>
  <si>
    <t>Đơn vị: 1000 đồng</t>
  </si>
  <si>
    <t>DỰ TOÁN</t>
  </si>
  <si>
    <t>NỘI DUNG CHI</t>
  </si>
  <si>
    <t>TỔNG SỐ THU</t>
  </si>
  <si>
    <t>TỔNG SỐ CHI</t>
  </si>
  <si>
    <t>I. Chi đầu tư phát triển</t>
  </si>
  <si>
    <t>II. Chi thường xuyên</t>
  </si>
  <si>
    <t>- Bổ sung cân đối</t>
  </si>
  <si>
    <t>- Bổ sung có mục tiêu</t>
  </si>
  <si>
    <t>Biểu số 104/CK TC-NSNN</t>
  </si>
  <si>
    <t>DỰ TOÁN THU NGÂN SÁCH XÃ NĂM 2025</t>
  </si>
  <si>
    <t>DỰ TOÁN NĂM 2025</t>
  </si>
  <si>
    <t>DỰ TOÁN CHI NGÂN SÁCH XÃ NĂM 2025</t>
  </si>
  <si>
    <t>ĐẦU TƯ PHÁT TRIỂN</t>
  </si>
  <si>
    <t>THƯỜNG XUYÊN</t>
  </si>
  <si>
    <t>TỔNG CHI</t>
  </si>
  <si>
    <t>Tên công trình</t>
  </si>
  <si>
    <t>Tổng dự toán được duyệt</t>
  </si>
  <si>
    <t>Trong đó thanh toán khối lượng năm trước</t>
  </si>
  <si>
    <t>Trong đó nguồn đóng góp của dân</t>
  </si>
  <si>
    <t>Nguồn cân đối ngân sách</t>
  </si>
  <si>
    <t>Nguồn đóng góp</t>
  </si>
  <si>
    <t>THU</t>
  </si>
  <si>
    <t>CHI</t>
  </si>
  <si>
    <t>CHÊNH LỆCH (+) (-)</t>
  </si>
  <si>
    <t xml:space="preserve">1. Các quỹ tài chính nhà nước ngoài ngân sách </t>
  </si>
  <si>
    <t>2. Các hoạt động sự nghiệp</t>
  </si>
  <si>
    <t>+ Chợ</t>
  </si>
  <si>
    <t>KẾ HOẠCH THU, CHI CÁC HOẠT ĐỘNG TÀI CHÍNH KHÁC NĂM 2025</t>
  </si>
  <si>
    <t>Chi ANTT</t>
  </si>
  <si>
    <t>Giá trị thực hiện đến 31/12/2024</t>
  </si>
  <si>
    <t>Giá trị đã thanh toán đến 31/12/2024</t>
  </si>
  <si>
    <t>DỰ TOÁN CHI ĐẦU TƯ PHÁT TRIỂN NĂM 2025</t>
  </si>
  <si>
    <t>KẾ HOẠCH NĂM 2055</t>
  </si>
  <si>
    <t>III. Dự phòng</t>
  </si>
  <si>
    <t>ĐVT: triệu đồng</t>
  </si>
  <si>
    <t>Nội dung</t>
  </si>
  <si>
    <t>Dự toán 2024</t>
  </si>
  <si>
    <t>Thực hiện 2024</t>
  </si>
  <si>
    <t>Dự toán năm 2025 theo NQ HĐND các xã trước sắp xếp</t>
  </si>
  <si>
    <t>Dự toán xã Hòa Trạch 2025 sau sắp xếp</t>
  </si>
  <si>
    <t>So sánh (%)</t>
  </si>
  <si>
    <t>Thu NSNN</t>
  </si>
  <si>
    <t>Thu NSĐP</t>
  </si>
  <si>
    <t>Tổng thu
NSNN</t>
  </si>
  <si>
    <t>Thu 
NSĐP</t>
  </si>
  <si>
    <t>Tổng</t>
  </si>
  <si>
    <t>Quảng Châu</t>
  </si>
  <si>
    <t>Quảng Tùng</t>
  </si>
  <si>
    <t>Cảnh Dương</t>
  </si>
  <si>
    <t>Tổng thu NSNN</t>
  </si>
  <si>
    <t>TỔNG THU</t>
  </si>
  <si>
    <t>Thu XNQD địa phương</t>
  </si>
  <si>
    <t>Thu DN có vốn ĐTNN</t>
  </si>
  <si>
    <t xml:space="preserve"> Thuế  CTN &amp;DV NQD</t>
  </si>
  <si>
    <t>Lệ phí trước bạ</t>
  </si>
  <si>
    <t>Thuế sử dụng đất phi NN</t>
  </si>
  <si>
    <t>Thu tiền thuê mặt đất, mặt nước</t>
  </si>
  <si>
    <t xml:space="preserve"> Thuế thu nhập cá nhân</t>
  </si>
  <si>
    <t xml:space="preserve"> Thu phí và lệ phí</t>
  </si>
  <si>
    <t>- Phí BVMT đối với khai thác khoáng sản</t>
  </si>
  <si>
    <t xml:space="preserve"> - Phí lệ phí</t>
  </si>
  <si>
    <t>- Lệ phí môn bài</t>
  </si>
  <si>
    <t>Thu tiền sử dụng đất</t>
  </si>
  <si>
    <t xml:space="preserve"> Thu khác</t>
  </si>
  <si>
    <t>Trong đó: Thu khác NSTW</t>
  </si>
  <si>
    <t>Thu tiền và bảo vệ đất trồng lúa</t>
  </si>
  <si>
    <t>Thu từ quỹ đất công ích và thu hoa lợi công sản khác</t>
  </si>
  <si>
    <t>Thu tiền cổ tức, lợi nhuận được chia và LNST NSĐP được hưởng 100%</t>
  </si>
  <si>
    <t>Thu điều tiết từ các khoản thu do tỉnh quản lý</t>
  </si>
  <si>
    <t>Thu tiền thuê đất</t>
  </si>
  <si>
    <t>Thu phí tham quan</t>
  </si>
  <si>
    <t>Phí bảo vệ môi trường đối với nước thải sinh hoạt</t>
  </si>
  <si>
    <t>Thu chuyển nguồn CCTL năm trước chuyển sang</t>
  </si>
  <si>
    <t>Bổ sung cân đối</t>
  </si>
  <si>
    <t>Bổ sung mục tiêu</t>
  </si>
  <si>
    <t>Thu BSMT các chương trình mục tiêu quốc gia</t>
  </si>
  <si>
    <t>Thu BSMT các chương trình mục tiêu, nhiệm vụ khác</t>
  </si>
  <si>
    <t>ỦY BAN NHÂN DÂN</t>
  </si>
  <si>
    <t>XÃ HÒA TRẠCH</t>
  </si>
  <si>
    <t>CHI CÂN ĐỐI NSĐP</t>
  </si>
  <si>
    <t>CÁC CHƯƠNG TRÌNH MỤC TIÊU</t>
  </si>
  <si>
    <t>Chương trình MTQG</t>
  </si>
  <si>
    <t>Chương trình MT khác</t>
  </si>
  <si>
    <t>Thu trên địa bàn</t>
  </si>
  <si>
    <t>Đơn vị: triệu  đồng</t>
  </si>
  <si>
    <t>IV Chi CTMT</t>
  </si>
  <si>
    <t>UBND XÃ HÒA TRẠCH</t>
  </si>
  <si>
    <t>DỰ ÁN KHỞI CÔNG MỚI</t>
  </si>
  <si>
    <t>1.1</t>
  </si>
  <si>
    <t>Lập quy hoạch chi tiết mở rộng khu vực trụ sở ủy ban nhân dân xã Quảng Tùng: 1/500</t>
  </si>
  <si>
    <t>1.2</t>
  </si>
  <si>
    <t>Nhà văn hóa thôn Đông Cảng</t>
  </si>
  <si>
    <t>3.1</t>
  </si>
  <si>
    <t>Nâng cấp sửa chữa nhà lớp học bộ môn, hệ thống nhà lớp học, nhà hiệu bộ và sân trường, Trường THCS Cảnh Dương</t>
  </si>
  <si>
    <t>DỰ ÁN CHUYỂN TIẾP, HOÀN THÀNH</t>
  </si>
  <si>
    <t>1.3</t>
  </si>
  <si>
    <t>Sửa chữa, cải tạo, nâng cấp các trường học trên địa bàn xã Cảnh Dương:Hạng mục Sân trường Tiểu học;Hệ thống cửa trường THCS</t>
  </si>
  <si>
    <t>1.4</t>
  </si>
  <si>
    <t>Xây dựng cổng, nhà bảo vệ, nhà xe giáo viên và học sinh trường Trung học cơ sở Cảnh Dương</t>
  </si>
  <si>
    <t>Lĩnh vực giao thông</t>
  </si>
  <si>
    <t>2.1.1</t>
  </si>
  <si>
    <t>2.1.2</t>
  </si>
  <si>
    <t>2.1.3</t>
  </si>
  <si>
    <t>2.1.4</t>
  </si>
  <si>
    <t>2.1.5</t>
  </si>
  <si>
    <t>2.1.6</t>
  </si>
  <si>
    <t>2.1.7</t>
  </si>
  <si>
    <t>2.1.8</t>
  </si>
  <si>
    <t>Bê tông hóa đường nội thôn Tân Châu, xã Quảng Châu</t>
  </si>
  <si>
    <t>Sự nghiệp thị chính</t>
  </si>
  <si>
    <t>2.2.2</t>
  </si>
  <si>
    <t>2.2.3</t>
  </si>
  <si>
    <t>2.2.4</t>
  </si>
  <si>
    <t>2.2.5</t>
  </si>
  <si>
    <t>2.2.6</t>
  </si>
  <si>
    <t>Hệ thống điện chiếu sáng đoạn kè biển xã Cảnh Dương</t>
  </si>
  <si>
    <t>2.2.7</t>
  </si>
  <si>
    <t>Quy hoạch chung xây dựng xã Quảng Tùng, huyện Quảng Trạch, tỉnh Quảng Bình</t>
  </si>
  <si>
    <t>Lĩnh vực thủy lợi</t>
  </si>
  <si>
    <t>2.3.1</t>
  </si>
  <si>
    <t>2.3.2</t>
  </si>
  <si>
    <t>3.2</t>
  </si>
  <si>
    <t>3.3</t>
  </si>
  <si>
    <t>3.4</t>
  </si>
  <si>
    <t>Sửa chữa, nâng cấp nghĩa trang Liệt sĩ xã Cảnh Dương</t>
  </si>
  <si>
    <t>KP CHI PHỤC VỤ CÔNG TÁC QUẢN LÝ ĐẤT (10%)</t>
  </si>
  <si>
    <t xml:space="preserve"> KP chi TX thù lao dịch vụ đấu giá tài sản Quyền sử dụng đất</t>
  </si>
  <si>
    <t>Quy hoạch chung xã Hòa Trạch</t>
  </si>
  <si>
    <t>Chưa phân bổ</t>
  </si>
  <si>
    <t>2024-2025</t>
  </si>
  <si>
    <t>2025-2026</t>
  </si>
  <si>
    <t>2022-2023</t>
  </si>
  <si>
    <t>2023-2025</t>
  </si>
  <si>
    <t>2020-2021</t>
  </si>
  <si>
    <t>2022-2025</t>
  </si>
  <si>
    <t>2023-2024</t>
  </si>
  <si>
    <t>2018-2020</t>
  </si>
  <si>
    <t>Đơn vị: triệu đồng</t>
  </si>
  <si>
    <t>(Năm hiện hành)</t>
  </si>
  <si>
    <t>THỰC HIỆN NĂM 2024</t>
  </si>
  <si>
    <t>Quỹ vì người nghèo</t>
  </si>
  <si>
    <t>Quỹ phòng chống thiên tai</t>
  </si>
  <si>
    <t>Quỹ bảo trợ trẻ em</t>
  </si>
  <si>
    <t>(Được Hội đồng nhân dân xã quyết định)</t>
  </si>
  <si>
    <t>I. Các khoản thu xã hưởng 100%</t>
  </si>
  <si>
    <t>IV. Thu chuyển nguồn cải cách tiền lương</t>
  </si>
  <si>
    <t>III. Thu bổ sung NS cấp trên</t>
  </si>
  <si>
    <t>Phí, lệ phí</t>
  </si>
  <si>
    <t>Thu khác</t>
  </si>
  <si>
    <t>Lệ phí môn bài</t>
  </si>
  <si>
    <t>Thuế TNCN</t>
  </si>
  <si>
    <t>III. Thu điều tiết từ các khoản thu do tỉnh quản lý</t>
  </si>
  <si>
    <r>
      <t xml:space="preserve">II. Các khoản thu phân chia theo tỷ lệ </t>
    </r>
    <r>
      <rPr>
        <b/>
        <i/>
        <vertAlign val="superscript"/>
        <sz val="13"/>
        <rFont val="Times New Roman"/>
        <family val="1"/>
      </rPr>
      <t>(1)</t>
    </r>
  </si>
  <si>
    <t>Biểu số 108/CK TC-NSNN</t>
  </si>
  <si>
    <t>Biểu số 109/CK TC-NSNN</t>
  </si>
  <si>
    <t>(Dự toán được Hội đồng nhân dân xã quyết định)</t>
  </si>
  <si>
    <t>THU NSNN</t>
  </si>
  <si>
    <t>THU NSX</t>
  </si>
  <si>
    <t>TỔNG THU NSNN</t>
  </si>
  <si>
    <t>Thu ngân sách trên địa bàn</t>
  </si>
  <si>
    <t>Thu NSĐP hưởng 100%</t>
  </si>
  <si>
    <t>Thu NSĐP hưởng từ các khoản thu phân chia</t>
  </si>
  <si>
    <t>Thu bổ sung cân đối ngân sách</t>
  </si>
  <si>
    <t>Thu bổ sung có mục tiêu</t>
  </si>
  <si>
    <t xml:space="preserve">Thu từ quỹ dự trữ tài chính </t>
  </si>
  <si>
    <t>Thu kết dư</t>
  </si>
  <si>
    <t>V</t>
  </si>
  <si>
    <t>Biểu số 110/CK TC-NSNN</t>
  </si>
  <si>
    <t>Biểu số 111/CK TC-NSNN</t>
  </si>
  <si>
    <t>Biểu số 112/CK TC-NSNN</t>
  </si>
  <si>
    <t>2022-
2023</t>
  </si>
  <si>
    <t>2023-
2030</t>
  </si>
  <si>
    <t>2023-
2024</t>
  </si>
</sst>
</file>

<file path=xl/styles.xml><?xml version="1.0" encoding="utf-8"?>
<styleSheet xmlns="http://schemas.openxmlformats.org/spreadsheetml/2006/main">
  <numFmts count="7">
    <numFmt numFmtId="43" formatCode="_-* #,##0.00\ _₫_-;\-* #,##0.00\ _₫_-;_-* &quot;-&quot;??\ _₫_-;_-@_-"/>
    <numFmt numFmtId="164" formatCode="_(* #,##0.00_);_(* \(#,##0.00\);_(* &quot;-&quot;??_);_(@_)"/>
    <numFmt numFmtId="165" formatCode="_(* #,##0_);_(* \(#,##0\);_(* &quot;-&quot;??_);_(@_)"/>
    <numFmt numFmtId="166" formatCode="_(* #,##0.0_);_(* \(#,##0.0\);_(* &quot;-&quot;??_);_(@_)"/>
    <numFmt numFmtId="167" formatCode="_-* #,##0\ _₫_-;\-* #,##0\ _₫_-;_-* &quot;-&quot;??\ _₫_-;_-@_-"/>
    <numFmt numFmtId="168" formatCode="###,###,###"/>
    <numFmt numFmtId="169" formatCode="#,##0;[Red]#,##0"/>
  </numFmts>
  <fonts count="44">
    <font>
      <sz val="12"/>
      <color theme="1"/>
      <name val="Times New Roman"/>
      <family val="2"/>
    </font>
    <font>
      <sz val="12"/>
      <color theme="1"/>
      <name val="Times New Roman"/>
      <family val="2"/>
    </font>
    <font>
      <b/>
      <sz val="12"/>
      <name val="Times New Roman"/>
      <family val="1"/>
    </font>
    <font>
      <sz val="12"/>
      <name val="Times New Roman"/>
      <family val="1"/>
    </font>
    <font>
      <sz val="12"/>
      <name val=".VnTime"/>
      <family val="2"/>
    </font>
    <font>
      <sz val="12"/>
      <color theme="1"/>
      <name val="Times New Roman"/>
      <family val="1"/>
    </font>
    <font>
      <sz val="11"/>
      <color theme="1"/>
      <name val="Times New Roman"/>
      <family val="1"/>
    </font>
    <font>
      <i/>
      <sz val="12"/>
      <name val="Times New Roman"/>
      <family val="1"/>
    </font>
    <font>
      <i/>
      <sz val="12"/>
      <color theme="1"/>
      <name val="Times New Roman"/>
      <family val="1"/>
    </font>
    <font>
      <b/>
      <sz val="10"/>
      <name val="Times New Roman"/>
      <family val="1"/>
    </font>
    <font>
      <sz val="10"/>
      <name val="Times New Roman"/>
      <family val="1"/>
    </font>
    <font>
      <b/>
      <i/>
      <sz val="12"/>
      <name val="Times New Roman"/>
      <family val="1"/>
    </font>
    <font>
      <b/>
      <sz val="12"/>
      <color theme="1"/>
      <name val="Times New Roman"/>
      <family val="1"/>
    </font>
    <font>
      <sz val="11"/>
      <color theme="1"/>
      <name val="Calibri"/>
      <family val="2"/>
      <charset val="163"/>
      <scheme val="minor"/>
    </font>
    <font>
      <sz val="10"/>
      <name val="Arial"/>
      <family val="2"/>
    </font>
    <font>
      <sz val="14"/>
      <name val=".VnTime"/>
      <family val="2"/>
    </font>
    <font>
      <sz val="11"/>
      <color theme="1"/>
      <name val="Calibri"/>
      <family val="2"/>
      <scheme val="minor"/>
    </font>
    <font>
      <sz val="11"/>
      <color indexed="8"/>
      <name val="Calibri"/>
      <family val="2"/>
    </font>
    <font>
      <b/>
      <sz val="10"/>
      <color indexed="8"/>
      <name val="Times New Roman"/>
      <family val="1"/>
    </font>
    <font>
      <b/>
      <sz val="14"/>
      <color indexed="8"/>
      <name val="Times New Roman"/>
      <family val="1"/>
    </font>
    <font>
      <i/>
      <sz val="10"/>
      <color indexed="8"/>
      <name val="Times New Roman"/>
      <family val="1"/>
    </font>
    <font>
      <b/>
      <i/>
      <sz val="10"/>
      <name val="Times New Roman"/>
      <family val="1"/>
    </font>
    <font>
      <i/>
      <sz val="12"/>
      <color indexed="8"/>
      <name val="Times New Roman"/>
      <family val="1"/>
    </font>
    <font>
      <b/>
      <sz val="12"/>
      <color indexed="8"/>
      <name val="Times New Roman"/>
      <family val="1"/>
    </font>
    <font>
      <b/>
      <sz val="13"/>
      <color indexed="8"/>
      <name val="Times New Roman"/>
      <family val="1"/>
    </font>
    <font>
      <sz val="11"/>
      <color theme="1"/>
      <name val="Times New Roman"/>
      <family val="2"/>
    </font>
    <font>
      <sz val="12"/>
      <color rgb="FFFF0000"/>
      <name val="Times New Roman"/>
      <family val="1"/>
    </font>
    <font>
      <sz val="11"/>
      <name val="Times New Roman"/>
      <family val="1"/>
    </font>
    <font>
      <b/>
      <sz val="14"/>
      <name val="Times New Roman"/>
      <family val="1"/>
    </font>
    <font>
      <i/>
      <sz val="10"/>
      <name val="Times New Roman"/>
      <family val="1"/>
    </font>
    <font>
      <i/>
      <sz val="11"/>
      <name val="Times New Roman"/>
      <family val="1"/>
    </font>
    <font>
      <i/>
      <sz val="12"/>
      <color rgb="FFFF0000"/>
      <name val="Times New Roman"/>
      <family val="1"/>
    </font>
    <font>
      <b/>
      <sz val="13"/>
      <name val="Times New Roman"/>
      <family val="1"/>
    </font>
    <font>
      <sz val="13"/>
      <name val="Times New Roman"/>
      <family val="1"/>
    </font>
    <font>
      <i/>
      <sz val="13"/>
      <color theme="1"/>
      <name val="Times New Roman"/>
      <family val="1"/>
    </font>
    <font>
      <sz val="13"/>
      <color theme="1"/>
      <name val="Times New Roman"/>
      <family val="1"/>
    </font>
    <font>
      <i/>
      <sz val="13"/>
      <color indexed="8"/>
      <name val="Times New Roman"/>
      <family val="1"/>
    </font>
    <font>
      <i/>
      <sz val="13"/>
      <name val="Times New Roman"/>
      <family val="1"/>
    </font>
    <font>
      <b/>
      <i/>
      <sz val="13"/>
      <name val="Times New Roman"/>
      <family val="1"/>
    </font>
    <font>
      <b/>
      <i/>
      <vertAlign val="superscript"/>
      <sz val="13"/>
      <name val="Times New Roman"/>
      <family val="1"/>
    </font>
    <font>
      <b/>
      <i/>
      <sz val="13"/>
      <color indexed="8"/>
      <name val="Times New Roman"/>
      <family val="1"/>
    </font>
    <font>
      <b/>
      <u/>
      <sz val="12"/>
      <name val="Times New Roman"/>
      <family val="1"/>
    </font>
    <font>
      <b/>
      <i/>
      <sz val="13"/>
      <color theme="1"/>
      <name val="Times New Roman"/>
      <family val="1"/>
    </font>
    <font>
      <b/>
      <sz val="9"/>
      <color indexed="8"/>
      <name val="Times New Roman"/>
      <family val="1"/>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4">
    <xf numFmtId="0" fontId="0" fillId="0" borderId="0"/>
    <xf numFmtId="164" fontId="1" fillId="0" borderId="0" applyFont="0" applyFill="0" applyBorder="0" applyAlignment="0" applyProtection="0"/>
    <xf numFmtId="0" fontId="13" fillId="0" borderId="0"/>
    <xf numFmtId="0" fontId="4" fillId="0" borderId="0"/>
    <xf numFmtId="0" fontId="14" fillId="0" borderId="0"/>
    <xf numFmtId="0" fontId="15" fillId="0" borderId="0" applyProtection="0"/>
    <xf numFmtId="0" fontId="3" fillId="0" borderId="0"/>
    <xf numFmtId="0" fontId="4" fillId="0" borderId="0"/>
    <xf numFmtId="0" fontId="5" fillId="0" borderId="0"/>
    <xf numFmtId="0" fontId="16" fillId="0" borderId="0"/>
    <xf numFmtId="0" fontId="14" fillId="0" borderId="0"/>
    <xf numFmtId="166" fontId="17" fillId="0" borderId="0" applyFont="0" applyFill="0" applyBorder="0" applyAlignment="0" applyProtection="0"/>
    <xf numFmtId="0" fontId="25" fillId="0" borderId="0"/>
    <xf numFmtId="165" fontId="16" fillId="0" borderId="0" applyFont="0" applyFill="0" applyBorder="0" applyAlignment="0" applyProtection="0"/>
  </cellStyleXfs>
  <cellXfs count="193">
    <xf numFmtId="0" fontId="0" fillId="0" borderId="0" xfId="0"/>
    <xf numFmtId="0" fontId="5" fillId="0" borderId="0" xfId="0" applyFont="1"/>
    <xf numFmtId="0" fontId="12" fillId="0" borderId="0" xfId="0" applyFont="1"/>
    <xf numFmtId="0" fontId="5" fillId="0" borderId="1" xfId="0" applyFont="1" applyBorder="1" applyAlignment="1">
      <alignment vertical="center"/>
    </xf>
    <xf numFmtId="0" fontId="5" fillId="0" borderId="1" xfId="0" applyFont="1" applyBorder="1"/>
    <xf numFmtId="0" fontId="6" fillId="0" borderId="0" xfId="3" applyFont="1"/>
    <xf numFmtId="0" fontId="18" fillId="0" borderId="0" xfId="3" applyFont="1" applyAlignment="1">
      <alignment vertical="center"/>
    </xf>
    <xf numFmtId="3" fontId="5" fillId="0" borderId="1" xfId="0" applyNumberFormat="1" applyFont="1" applyBorder="1"/>
    <xf numFmtId="0" fontId="10" fillId="0" borderId="1" xfId="3" applyFont="1" applyBorder="1" applyAlignment="1">
      <alignment vertical="center" wrapText="1"/>
    </xf>
    <xf numFmtId="165" fontId="10" fillId="0" borderId="1" xfId="1" applyNumberFormat="1" applyFont="1" applyBorder="1" applyAlignment="1">
      <alignment horizontal="center" vertical="center" wrapText="1"/>
    </xf>
    <xf numFmtId="0" fontId="20" fillId="0" borderId="0" xfId="3" applyFont="1" applyAlignment="1">
      <alignment horizontal="right" vertical="center"/>
    </xf>
    <xf numFmtId="165" fontId="9" fillId="0" borderId="1" xfId="3" applyNumberFormat="1" applyFont="1" applyBorder="1" applyAlignment="1">
      <alignment horizontal="center" vertical="center" wrapText="1"/>
    </xf>
    <xf numFmtId="165" fontId="21" fillId="0" borderId="1" xfId="3" applyNumberFormat="1" applyFont="1" applyBorder="1" applyAlignment="1">
      <alignment horizontal="center" vertical="center" wrapText="1"/>
    </xf>
    <xf numFmtId="165" fontId="21" fillId="0" borderId="1" xfId="1" applyNumberFormat="1" applyFont="1" applyBorder="1" applyAlignment="1">
      <alignment horizontal="center" vertical="center" wrapText="1"/>
    </xf>
    <xf numFmtId="0" fontId="11" fillId="0" borderId="1" xfId="3" applyFont="1" applyBorder="1" applyAlignment="1">
      <alignment vertical="center" wrapText="1"/>
    </xf>
    <xf numFmtId="0" fontId="3" fillId="0" borderId="1" xfId="3" applyFont="1" applyBorder="1" applyAlignment="1">
      <alignment vertical="center" wrapText="1"/>
    </xf>
    <xf numFmtId="0" fontId="9" fillId="0" borderId="1" xfId="3" applyFont="1" applyBorder="1" applyAlignment="1">
      <alignment horizontal="center" vertical="center" wrapText="1"/>
    </xf>
    <xf numFmtId="0" fontId="18" fillId="0" borderId="0" xfId="3" applyFont="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7" fillId="0" borderId="1" xfId="0" applyFont="1" applyFill="1" applyBorder="1" applyAlignment="1">
      <alignment vertical="center" wrapText="1"/>
    </xf>
    <xf numFmtId="0" fontId="2" fillId="0" borderId="1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9" applyFont="1" applyFill="1" applyBorder="1" applyAlignment="1" applyProtection="1">
      <alignment horizontal="center" vertical="center" wrapText="1"/>
      <protection hidden="1"/>
    </xf>
    <xf numFmtId="0" fontId="2" fillId="0" borderId="1" xfId="9" applyFont="1" applyFill="1" applyBorder="1" applyAlignment="1" applyProtection="1">
      <alignment horizontal="left" vertical="center" wrapText="1"/>
      <protection hidden="1"/>
    </xf>
    <xf numFmtId="0" fontId="3" fillId="0" borderId="1" xfId="9" applyFont="1" applyFill="1" applyBorder="1" applyAlignment="1" applyProtection="1">
      <alignment horizontal="center" vertical="center" wrapText="1"/>
      <protection hidden="1"/>
    </xf>
    <xf numFmtId="0" fontId="3"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3" fillId="0" borderId="1" xfId="9" applyFont="1" applyFill="1" applyBorder="1" applyAlignment="1" applyProtection="1">
      <alignment horizontal="left" vertical="center" wrapText="1"/>
      <protection hidden="1"/>
    </xf>
    <xf numFmtId="0" fontId="3" fillId="0" borderId="1" xfId="7" applyFont="1" applyFill="1" applyBorder="1" applyAlignment="1">
      <alignment vertical="center" wrapText="1"/>
    </xf>
    <xf numFmtId="0" fontId="2" fillId="0" borderId="1" xfId="8" applyFont="1" applyFill="1" applyBorder="1" applyAlignment="1">
      <alignment vertical="center" wrapText="1"/>
    </xf>
    <xf numFmtId="0" fontId="3" fillId="0" borderId="1" xfId="0" applyFont="1" applyFill="1" applyBorder="1" applyAlignment="1">
      <alignment vertical="center" wrapText="1"/>
    </xf>
    <xf numFmtId="0" fontId="3" fillId="0" borderId="1" xfId="9" applyFont="1" applyFill="1" applyBorder="1" applyAlignment="1">
      <alignment vertical="center" wrapText="1"/>
    </xf>
    <xf numFmtId="3" fontId="3" fillId="0" borderId="1" xfId="0" applyNumberFormat="1" applyFont="1" applyFill="1" applyBorder="1" applyAlignment="1">
      <alignment horizontal="left" vertical="center" wrapText="1"/>
    </xf>
    <xf numFmtId="0" fontId="2" fillId="0" borderId="1" xfId="7" applyFont="1" applyFill="1" applyBorder="1" applyAlignment="1">
      <alignment vertical="center" wrapText="1"/>
    </xf>
    <xf numFmtId="0" fontId="3" fillId="0" borderId="1" xfId="8" applyFont="1" applyFill="1" applyBorder="1" applyAlignment="1">
      <alignment vertical="center" wrapText="1"/>
    </xf>
    <xf numFmtId="0" fontId="2" fillId="0" borderId="1" xfId="12" applyFont="1" applyFill="1" applyBorder="1" applyAlignment="1">
      <alignment horizontal="left" vertical="center" wrapText="1"/>
    </xf>
    <xf numFmtId="0" fontId="3" fillId="0" borderId="1" xfId="0" applyFont="1" applyFill="1" applyBorder="1" applyAlignment="1">
      <alignment horizontal="center" vertical="center"/>
    </xf>
    <xf numFmtId="1" fontId="3" fillId="0" borderId="1" xfId="4" applyNumberFormat="1" applyFont="1" applyFill="1" applyBorder="1" applyAlignment="1">
      <alignment horizontal="center" vertical="center" wrapText="1"/>
    </xf>
    <xf numFmtId="0" fontId="2" fillId="0" borderId="1" xfId="7" applyFont="1" applyFill="1" applyBorder="1" applyAlignment="1">
      <alignment horizontal="center" vertical="center"/>
    </xf>
    <xf numFmtId="49" fontId="2" fillId="0" borderId="1" xfId="12"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xf>
    <xf numFmtId="1" fontId="2" fillId="0" borderId="1" xfId="4" applyNumberFormat="1" applyFont="1" applyFill="1" applyBorder="1" applyAlignment="1">
      <alignment horizontal="center" vertical="center" wrapText="1"/>
    </xf>
    <xf numFmtId="169" fontId="2" fillId="0" borderId="1" xfId="9" applyNumberFormat="1" applyFont="1" applyFill="1" applyBorder="1" applyAlignment="1" applyProtection="1">
      <alignment horizontal="right" vertical="center" wrapText="1"/>
      <protection hidden="1"/>
    </xf>
    <xf numFmtId="169" fontId="3" fillId="0" borderId="1" xfId="9" applyNumberFormat="1" applyFont="1" applyFill="1" applyBorder="1" applyAlignment="1" applyProtection="1">
      <alignment horizontal="right" vertical="center" wrapText="1"/>
      <protection hidden="1"/>
    </xf>
    <xf numFmtId="3" fontId="3" fillId="0" borderId="1" xfId="9" applyNumberFormat="1" applyFont="1" applyFill="1" applyBorder="1" applyAlignment="1" applyProtection="1">
      <alignment horizontal="right" vertical="center" wrapText="1"/>
      <protection hidden="1"/>
    </xf>
    <xf numFmtId="3" fontId="3" fillId="0" borderId="1" xfId="13" applyNumberFormat="1" applyFont="1" applyFill="1" applyBorder="1" applyAlignment="1">
      <alignment horizontal="right" vertical="center"/>
    </xf>
    <xf numFmtId="169" fontId="3" fillId="0" borderId="1" xfId="12" applyNumberFormat="1" applyFont="1" applyFill="1" applyBorder="1" applyAlignment="1">
      <alignment horizontal="right" vertical="center" wrapText="1"/>
    </xf>
    <xf numFmtId="169" fontId="3" fillId="0" borderId="1" xfId="0" applyNumberFormat="1" applyFont="1" applyFill="1" applyBorder="1" applyAlignment="1">
      <alignment vertical="center"/>
    </xf>
    <xf numFmtId="169" fontId="3" fillId="0" borderId="1" xfId="1" applyNumberFormat="1" applyFont="1" applyFill="1" applyBorder="1" applyAlignment="1">
      <alignment horizontal="right" vertical="center"/>
    </xf>
    <xf numFmtId="169" fontId="2" fillId="0" borderId="1" xfId="0" applyNumberFormat="1" applyFont="1" applyFill="1" applyBorder="1" applyAlignment="1">
      <alignment vertical="center"/>
    </xf>
    <xf numFmtId="169" fontId="2" fillId="0" borderId="1" xfId="12" applyNumberFormat="1" applyFont="1" applyFill="1" applyBorder="1" applyAlignment="1">
      <alignment horizontal="right" vertical="center" wrapText="1"/>
    </xf>
    <xf numFmtId="169" fontId="11" fillId="0" borderId="1" xfId="9" applyNumberFormat="1" applyFont="1" applyFill="1" applyBorder="1" applyAlignment="1" applyProtection="1">
      <alignment horizontal="right" vertical="center" wrapText="1"/>
      <protection hidden="1"/>
    </xf>
    <xf numFmtId="169" fontId="7" fillId="0" borderId="1" xfId="9" applyNumberFormat="1" applyFont="1" applyFill="1" applyBorder="1" applyAlignment="1" applyProtection="1">
      <alignment horizontal="right" vertical="center" wrapText="1"/>
      <protection hidden="1"/>
    </xf>
    <xf numFmtId="0" fontId="5" fillId="0" borderId="1" xfId="0" applyFont="1" applyFill="1" applyBorder="1" applyAlignment="1">
      <alignment horizontal="left" vertical="center"/>
    </xf>
    <xf numFmtId="164" fontId="10" fillId="0" borderId="1" xfId="1" applyFont="1" applyBorder="1" applyAlignment="1">
      <alignment horizontal="center" vertical="center" wrapText="1"/>
    </xf>
    <xf numFmtId="164" fontId="10" fillId="0" borderId="1" xfId="1" applyNumberFormat="1" applyFont="1" applyBorder="1" applyAlignment="1">
      <alignment horizontal="center" vertical="center" wrapText="1"/>
    </xf>
    <xf numFmtId="164" fontId="21" fillId="0" borderId="1" xfId="1" applyFont="1" applyBorder="1" applyAlignment="1">
      <alignment horizontal="center" vertical="center" wrapText="1"/>
    </xf>
    <xf numFmtId="0" fontId="0" fillId="0" borderId="0" xfId="0" applyAlignment="1">
      <alignment vertical="center"/>
    </xf>
    <xf numFmtId="169" fontId="12" fillId="0" borderId="1" xfId="0" applyNumberFormat="1" applyFont="1" applyBorder="1" applyAlignment="1">
      <alignment vertical="center"/>
    </xf>
    <xf numFmtId="0" fontId="12" fillId="0" borderId="1" xfId="0" applyFont="1" applyBorder="1" applyAlignment="1">
      <alignment vertical="center"/>
    </xf>
    <xf numFmtId="169" fontId="5" fillId="0" borderId="1" xfId="0" applyNumberFormat="1" applyFont="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7" fillId="0" borderId="1" xfId="0" applyFont="1" applyBorder="1" applyAlignment="1">
      <alignment vertical="center"/>
    </xf>
    <xf numFmtId="0" fontId="3" fillId="0" borderId="1" xfId="0" applyFont="1" applyBorder="1" applyAlignment="1">
      <alignment vertical="center" wrapText="1"/>
    </xf>
    <xf numFmtId="0" fontId="2" fillId="0" borderId="1" xfId="3" applyFont="1" applyBorder="1" applyAlignment="1">
      <alignment horizontal="center" vertical="center" wrapText="1"/>
    </xf>
    <xf numFmtId="0" fontId="23" fillId="0" borderId="0" xfId="3" applyFont="1" applyAlignment="1">
      <alignment vertical="center" wrapText="1"/>
    </xf>
    <xf numFmtId="0" fontId="5" fillId="0" borderId="0" xfId="3" applyFont="1"/>
    <xf numFmtId="0" fontId="23" fillId="0" borderId="0" xfId="3" applyFont="1" applyAlignment="1">
      <alignment vertical="center"/>
    </xf>
    <xf numFmtId="0" fontId="22" fillId="0" borderId="0" xfId="3" applyFont="1" applyAlignment="1">
      <alignment horizontal="right" vertical="center"/>
    </xf>
    <xf numFmtId="0" fontId="23" fillId="0" borderId="0" xfId="3" applyFont="1" applyAlignment="1">
      <alignment horizontal="right" vertical="center" wrapText="1"/>
    </xf>
    <xf numFmtId="0" fontId="23" fillId="0" borderId="0" xfId="3" applyFont="1" applyAlignment="1">
      <alignment horizontal="center" vertical="center"/>
    </xf>
    <xf numFmtId="0" fontId="22" fillId="0" borderId="0" xfId="3" applyFont="1" applyAlignment="1">
      <alignment horizontal="center" vertical="center"/>
    </xf>
    <xf numFmtId="0" fontId="2" fillId="0" borderId="3"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19" fillId="0" borderId="0" xfId="3" applyFont="1" applyAlignment="1">
      <alignment horizontal="center" vertical="center"/>
    </xf>
    <xf numFmtId="0" fontId="20" fillId="0" borderId="0" xfId="3" applyFont="1" applyAlignment="1">
      <alignment horizontal="center" vertical="center"/>
    </xf>
    <xf numFmtId="0" fontId="18" fillId="0" borderId="0" xfId="3" applyFont="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4" fillId="0" borderId="0" xfId="3" applyFont="1" applyAlignment="1">
      <alignment horizontal="center" vertical="center" wrapText="1"/>
    </xf>
    <xf numFmtId="0" fontId="9" fillId="0" borderId="1" xfId="3" applyFont="1" applyBorder="1" applyAlignment="1">
      <alignment horizontal="center" vertical="center" wrapText="1"/>
    </xf>
    <xf numFmtId="0" fontId="24" fillId="0" borderId="0" xfId="3" applyFont="1" applyAlignment="1">
      <alignment horizontal="center" vertical="center"/>
    </xf>
    <xf numFmtId="0" fontId="12" fillId="0" borderId="1" xfId="0" applyFont="1" applyBorder="1" applyAlignment="1">
      <alignment horizontal="center" vertical="center"/>
    </xf>
    <xf numFmtId="0" fontId="18" fillId="0" borderId="0" xfId="3" applyFont="1" applyAlignment="1">
      <alignment horizontal="center" vertical="center"/>
    </xf>
    <xf numFmtId="0" fontId="20" fillId="0" borderId="4" xfId="3" applyFont="1" applyBorder="1" applyAlignment="1">
      <alignment horizontal="right" vertical="center"/>
    </xf>
    <xf numFmtId="0" fontId="10" fillId="0" borderId="1" xfId="3" applyFont="1" applyBorder="1" applyAlignment="1">
      <alignment horizontal="center" vertical="center" wrapText="1"/>
    </xf>
    <xf numFmtId="0" fontId="8" fillId="0" borderId="0" xfId="0" applyFont="1"/>
    <xf numFmtId="167" fontId="26" fillId="0" borderId="1" xfId="1" applyNumberFormat="1" applyFont="1" applyFill="1" applyBorder="1" applyAlignment="1">
      <alignment vertical="center"/>
    </xf>
    <xf numFmtId="0" fontId="2" fillId="0" borderId="0" xfId="3" applyFont="1" applyAlignment="1">
      <alignment horizontal="center" vertical="center" wrapText="1"/>
    </xf>
    <xf numFmtId="0" fontId="27" fillId="0" borderId="0" xfId="3" applyFont="1"/>
    <xf numFmtId="0" fontId="3" fillId="0" borderId="0" xfId="0" applyFont="1"/>
    <xf numFmtId="0" fontId="9" fillId="0" borderId="0" xfId="3" applyFont="1" applyAlignment="1">
      <alignment horizontal="center" vertical="center" wrapText="1"/>
    </xf>
    <xf numFmtId="0" fontId="2" fillId="0" borderId="0" xfId="3" applyFont="1" applyAlignment="1">
      <alignment horizontal="center" vertical="center"/>
    </xf>
    <xf numFmtId="0" fontId="28" fillId="0" borderId="0" xfId="3" applyFont="1" applyAlignment="1">
      <alignment horizontal="center" vertical="center"/>
    </xf>
    <xf numFmtId="0" fontId="29" fillId="0" borderId="0" xfId="3" applyFont="1" applyAlignment="1">
      <alignment horizontal="center" vertical="center"/>
    </xf>
    <xf numFmtId="0" fontId="27" fillId="0" borderId="0" xfId="0" applyFont="1" applyFill="1" applyAlignment="1">
      <alignment horizontal="center"/>
    </xf>
    <xf numFmtId="0" fontId="27" fillId="0" borderId="0" xfId="0" applyFont="1" applyFill="1"/>
    <xf numFmtId="167" fontId="27" fillId="0" borderId="0" xfId="0" applyNumberFormat="1" applyFont="1" applyFill="1"/>
    <xf numFmtId="0" fontId="30" fillId="0" borderId="0" xfId="0" applyFont="1" applyFill="1"/>
    <xf numFmtId="168" fontId="30" fillId="0" borderId="0" xfId="0" applyNumberFormat="1" applyFont="1" applyFill="1"/>
    <xf numFmtId="0" fontId="3" fillId="0" borderId="5" xfId="0" applyFont="1" applyFill="1" applyBorder="1" applyAlignment="1">
      <alignment horizontal="center"/>
    </xf>
    <xf numFmtId="0" fontId="3" fillId="0" borderId="2" xfId="0" applyFont="1" applyFill="1" applyBorder="1" applyAlignment="1">
      <alignment horizontal="center"/>
    </xf>
    <xf numFmtId="0" fontId="7" fillId="0" borderId="1" xfId="0" applyFont="1" applyFill="1" applyBorder="1" applyAlignment="1">
      <alignment horizontal="center" vertical="center" wrapText="1"/>
    </xf>
    <xf numFmtId="168" fontId="7"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68" fontId="2" fillId="0" borderId="1" xfId="0" applyNumberFormat="1" applyFont="1" applyFill="1" applyBorder="1" applyAlignment="1">
      <alignment horizontal="center" vertical="center" wrapText="1"/>
    </xf>
    <xf numFmtId="43" fontId="2" fillId="0" borderId="1" xfId="1" applyNumberFormat="1" applyFont="1" applyFill="1" applyBorder="1" applyAlignment="1">
      <alignment horizontal="right" vertical="center" wrapText="1"/>
    </xf>
    <xf numFmtId="168" fontId="3" fillId="0" borderId="0" xfId="0" applyNumberFormat="1" applyFont="1"/>
    <xf numFmtId="167" fontId="2" fillId="0" borderId="1" xfId="0" applyNumberFormat="1" applyFont="1" applyFill="1" applyBorder="1" applyAlignment="1">
      <alignment horizontal="left" vertical="center" wrapText="1"/>
    </xf>
    <xf numFmtId="167" fontId="2" fillId="0" borderId="1" xfId="1" applyNumberFormat="1" applyFont="1" applyFill="1" applyBorder="1" applyAlignment="1">
      <alignment vertical="center"/>
    </xf>
    <xf numFmtId="167" fontId="3" fillId="0" borderId="1" xfId="0" applyNumberFormat="1" applyFont="1" applyFill="1" applyBorder="1" applyAlignment="1">
      <alignment horizontal="left" vertical="center" wrapText="1"/>
    </xf>
    <xf numFmtId="167" fontId="3" fillId="0" borderId="1" xfId="1" applyNumberFormat="1" applyFont="1" applyFill="1" applyBorder="1" applyAlignment="1">
      <alignment vertical="center"/>
    </xf>
    <xf numFmtId="43" fontId="3" fillId="0" borderId="1" xfId="1" applyNumberFormat="1" applyFont="1" applyFill="1" applyBorder="1" applyAlignment="1">
      <alignment horizontal="right" vertical="center" wrapText="1"/>
    </xf>
    <xf numFmtId="3" fontId="7" fillId="0" borderId="1" xfId="0" applyNumberFormat="1" applyFont="1" applyFill="1" applyBorder="1" applyAlignment="1">
      <alignment horizontal="left" vertical="center" wrapText="1"/>
    </xf>
    <xf numFmtId="167" fontId="7" fillId="0" borderId="1" xfId="1" applyNumberFormat="1" applyFont="1" applyFill="1" applyBorder="1" applyAlignment="1">
      <alignment vertical="center"/>
    </xf>
    <xf numFmtId="0" fontId="7" fillId="0" borderId="1" xfId="0" quotePrefix="1" applyFont="1" applyFill="1" applyBorder="1" applyAlignment="1">
      <alignment horizontal="left" vertical="center" wrapText="1"/>
    </xf>
    <xf numFmtId="0" fontId="7" fillId="0" borderId="1" xfId="0" applyFont="1" applyFill="1" applyBorder="1" applyAlignment="1">
      <alignment horizontal="left" vertical="center" wrapText="1"/>
    </xf>
    <xf numFmtId="3" fontId="2" fillId="0" borderId="1" xfId="0" applyNumberFormat="1" applyFont="1" applyFill="1" applyBorder="1" applyAlignment="1">
      <alignment vertical="center" wrapText="1"/>
    </xf>
    <xf numFmtId="3" fontId="3" fillId="0" borderId="1" xfId="0" applyNumberFormat="1" applyFont="1" applyFill="1" applyBorder="1" applyAlignment="1">
      <alignment vertical="center" wrapText="1"/>
    </xf>
    <xf numFmtId="0" fontId="2" fillId="0" borderId="1" xfId="0" applyFont="1" applyFill="1" applyBorder="1" applyAlignment="1">
      <alignment vertical="center"/>
    </xf>
    <xf numFmtId="0" fontId="3" fillId="0" borderId="1" xfId="0" applyFont="1" applyFill="1" applyBorder="1" applyAlignment="1">
      <alignment vertical="center"/>
    </xf>
    <xf numFmtId="0" fontId="7" fillId="0" borderId="1" xfId="0" applyFont="1" applyFill="1" applyBorder="1" applyAlignment="1">
      <alignment horizontal="center" vertical="center"/>
    </xf>
    <xf numFmtId="167" fontId="31" fillId="0" borderId="1" xfId="1" applyNumberFormat="1" applyFont="1" applyFill="1" applyBorder="1" applyAlignment="1">
      <alignment vertical="center"/>
    </xf>
    <xf numFmtId="167" fontId="3" fillId="2" borderId="1" xfId="1" applyNumberFormat="1" applyFont="1" applyFill="1" applyBorder="1" applyAlignment="1">
      <alignment vertical="center"/>
    </xf>
    <xf numFmtId="167" fontId="7" fillId="2" borderId="1" xfId="1" applyNumberFormat="1" applyFont="1" applyFill="1" applyBorder="1" applyAlignment="1">
      <alignment vertical="center"/>
    </xf>
    <xf numFmtId="0" fontId="32" fillId="0" borderId="1" xfId="3" applyFont="1" applyBorder="1" applyAlignment="1">
      <alignment horizontal="center" vertical="center" wrapText="1"/>
    </xf>
    <xf numFmtId="165" fontId="32" fillId="0" borderId="1" xfId="11" applyNumberFormat="1" applyFont="1" applyBorder="1" applyAlignment="1">
      <alignment vertical="center" wrapText="1"/>
    </xf>
    <xf numFmtId="0" fontId="33" fillId="0" borderId="1" xfId="3" applyFont="1" applyBorder="1" applyAlignment="1">
      <alignment vertical="center" wrapText="1"/>
    </xf>
    <xf numFmtId="165" fontId="33" fillId="0" borderId="1" xfId="11" applyNumberFormat="1" applyFont="1" applyBorder="1" applyAlignment="1">
      <alignment vertical="center" wrapText="1"/>
    </xf>
    <xf numFmtId="0" fontId="34" fillId="0" borderId="1" xfId="0" applyFont="1" applyBorder="1"/>
    <xf numFmtId="0" fontId="35" fillId="0" borderId="1" xfId="0" applyFont="1" applyBorder="1"/>
    <xf numFmtId="0" fontId="36" fillId="0" borderId="1" xfId="0" applyFont="1" applyFill="1" applyBorder="1" applyAlignment="1">
      <alignment horizontal="left" vertical="center" wrapText="1"/>
    </xf>
    <xf numFmtId="0" fontId="34" fillId="0" borderId="1" xfId="0" applyFont="1" applyFill="1" applyBorder="1" applyAlignment="1">
      <alignment vertical="center" wrapText="1"/>
    </xf>
    <xf numFmtId="3" fontId="36" fillId="0" borderId="1" xfId="0" applyNumberFormat="1" applyFont="1" applyFill="1" applyBorder="1" applyAlignment="1">
      <alignment horizontal="left" vertical="center" wrapText="1"/>
    </xf>
    <xf numFmtId="0" fontId="36" fillId="0" borderId="1" xfId="0" applyFont="1" applyFill="1" applyBorder="1" applyAlignment="1">
      <alignment vertical="center" wrapText="1"/>
    </xf>
    <xf numFmtId="3" fontId="37" fillId="0" borderId="1" xfId="0" applyNumberFormat="1" applyFont="1" applyFill="1" applyBorder="1" applyAlignment="1">
      <alignment horizontal="left" vertical="center" wrapText="1"/>
    </xf>
    <xf numFmtId="0" fontId="37" fillId="0" borderId="1" xfId="3" applyFont="1" applyBorder="1" applyAlignment="1">
      <alignment vertical="center" wrapText="1"/>
    </xf>
    <xf numFmtId="37" fontId="32" fillId="0" borderId="1" xfId="11" applyNumberFormat="1" applyFont="1" applyBorder="1" applyAlignment="1">
      <alignment horizontal="right" vertical="center" wrapText="1"/>
    </xf>
    <xf numFmtId="37" fontId="37" fillId="0" borderId="1" xfId="11" applyNumberFormat="1" applyFont="1" applyBorder="1" applyAlignment="1">
      <alignment horizontal="right" vertical="center" wrapText="1"/>
    </xf>
    <xf numFmtId="0" fontId="38" fillId="0" borderId="1" xfId="3" applyFont="1" applyBorder="1" applyAlignment="1">
      <alignment vertical="center" wrapText="1"/>
    </xf>
    <xf numFmtId="165" fontId="38" fillId="0" borderId="1" xfId="11" applyNumberFormat="1" applyFont="1" applyBorder="1" applyAlignment="1">
      <alignment vertical="center" wrapText="1"/>
    </xf>
    <xf numFmtId="37" fontId="38" fillId="0" borderId="1" xfId="11" applyNumberFormat="1" applyFont="1" applyBorder="1" applyAlignment="1">
      <alignment horizontal="right" vertical="center" wrapText="1"/>
    </xf>
    <xf numFmtId="0" fontId="40" fillId="0" borderId="1" xfId="0" applyFont="1" applyFill="1" applyBorder="1" applyAlignment="1">
      <alignment horizontal="left" vertical="center" wrapText="1"/>
    </xf>
    <xf numFmtId="0" fontId="18" fillId="0" borderId="0" xfId="3" applyFont="1" applyAlignment="1">
      <alignment horizontal="left" vertical="center" wrapText="1"/>
    </xf>
    <xf numFmtId="0" fontId="18" fillId="0" borderId="0" xfId="3" applyFont="1" applyAlignment="1">
      <alignment horizontal="right" vertical="center" wrapText="1"/>
    </xf>
    <xf numFmtId="0" fontId="2" fillId="0" borderId="1" xfId="0" applyFont="1" applyBorder="1" applyAlignment="1">
      <alignment horizontal="center"/>
    </xf>
    <xf numFmtId="0" fontId="2" fillId="0" borderId="1" xfId="0" applyFont="1" applyBorder="1"/>
    <xf numFmtId="3" fontId="41" fillId="0" borderId="1" xfId="0" applyNumberFormat="1" applyFont="1" applyBorder="1"/>
    <xf numFmtId="3" fontId="2" fillId="0" borderId="1" xfId="0" applyNumberFormat="1" applyFont="1" applyBorder="1"/>
    <xf numFmtId="0" fontId="27" fillId="0" borderId="1" xfId="0" applyFont="1" applyBorder="1" applyAlignment="1">
      <alignment horizontal="center"/>
    </xf>
    <xf numFmtId="0" fontId="27" fillId="0" borderId="1" xfId="0" applyFont="1" applyBorder="1"/>
    <xf numFmtId="3" fontId="3" fillId="0" borderId="1" xfId="0" applyNumberFormat="1" applyFont="1" applyBorder="1"/>
    <xf numFmtId="0" fontId="30" fillId="0" borderId="1" xfId="0" applyFont="1" applyBorder="1" applyAlignment="1">
      <alignment horizontal="center"/>
    </xf>
    <xf numFmtId="3" fontId="7" fillId="0" borderId="1" xfId="0" applyNumberFormat="1" applyFont="1" applyBorder="1"/>
    <xf numFmtId="3" fontId="12" fillId="0" borderId="1" xfId="0" applyNumberFormat="1" applyFont="1" applyBorder="1"/>
    <xf numFmtId="0" fontId="3" fillId="0" borderId="1" xfId="0" applyFont="1" applyBorder="1" applyAlignment="1">
      <alignment horizontal="center"/>
    </xf>
    <xf numFmtId="0" fontId="3" fillId="0" borderId="1" xfId="0" applyFont="1" applyBorder="1"/>
    <xf numFmtId="0" fontId="2" fillId="0" borderId="1" xfId="0" applyFont="1" applyBorder="1" applyAlignment="1">
      <alignment horizontal="center" vertical="center"/>
    </xf>
    <xf numFmtId="166" fontId="7" fillId="0" borderId="1" xfId="1" applyNumberFormat="1" applyFont="1" applyBorder="1"/>
    <xf numFmtId="165" fontId="7" fillId="0" borderId="1" xfId="1" applyNumberFormat="1" applyFont="1" applyBorder="1"/>
    <xf numFmtId="0" fontId="42" fillId="0" borderId="1" xfId="0" applyFont="1" applyBorder="1" applyAlignment="1">
      <alignment wrapText="1"/>
    </xf>
    <xf numFmtId="0" fontId="43" fillId="0" borderId="0" xfId="3" applyFont="1" applyAlignment="1">
      <alignment horizontal="center" vertical="center" wrapText="1"/>
    </xf>
    <xf numFmtId="165" fontId="2" fillId="0" borderId="1" xfId="1" applyNumberFormat="1" applyFont="1" applyBorder="1"/>
    <xf numFmtId="0" fontId="32" fillId="0" borderId="1" xfId="3" applyFont="1" applyBorder="1" applyAlignment="1">
      <alignment horizontal="center" vertical="center" wrapText="1"/>
    </xf>
    <xf numFmtId="0" fontId="32" fillId="0" borderId="3" xfId="3" applyFont="1" applyBorder="1" applyAlignment="1">
      <alignment horizontal="center" vertical="center" wrapText="1"/>
    </xf>
    <xf numFmtId="0" fontId="32" fillId="0" borderId="5" xfId="3" applyFont="1" applyBorder="1" applyAlignment="1">
      <alignment horizontal="center" vertical="center" wrapText="1"/>
    </xf>
    <xf numFmtId="0" fontId="32" fillId="0" borderId="2" xfId="3" applyFont="1" applyBorder="1" applyAlignment="1">
      <alignment horizontal="center" vertical="center" wrapText="1"/>
    </xf>
    <xf numFmtId="0" fontId="33" fillId="0" borderId="1" xfId="3" applyFont="1" applyBorder="1" applyAlignment="1">
      <alignment horizontal="center" vertical="center" wrapText="1"/>
    </xf>
    <xf numFmtId="165" fontId="32" fillId="0" borderId="1" xfId="3" applyNumberFormat="1" applyFont="1" applyBorder="1" applyAlignment="1">
      <alignment horizontal="center" vertical="center" wrapText="1"/>
    </xf>
    <xf numFmtId="0" fontId="32" fillId="0" borderId="1" xfId="3" applyFont="1" applyBorder="1" applyAlignment="1">
      <alignment horizontal="left" vertical="center" wrapText="1"/>
    </xf>
    <xf numFmtId="3" fontId="33" fillId="0" borderId="1" xfId="3" applyNumberFormat="1" applyFont="1" applyBorder="1" applyAlignment="1">
      <alignment horizontal="right" vertical="center" wrapText="1"/>
    </xf>
    <xf numFmtId="0" fontId="33" fillId="0" borderId="1" xfId="3" applyFont="1" applyBorder="1" applyAlignment="1">
      <alignment horizontal="right" vertical="center" wrapText="1"/>
    </xf>
    <xf numFmtId="0" fontId="33" fillId="0" borderId="1" xfId="0" applyFont="1" applyFill="1" applyBorder="1"/>
    <xf numFmtId="165" fontId="33" fillId="0" borderId="1" xfId="1" applyNumberFormat="1" applyFont="1" applyBorder="1" applyAlignment="1">
      <alignment horizontal="right" vertical="center" wrapText="1"/>
    </xf>
    <xf numFmtId="0" fontId="35" fillId="0" borderId="1" xfId="3" applyFont="1" applyBorder="1"/>
    <xf numFmtId="3" fontId="35" fillId="0" borderId="1" xfId="3" applyNumberFormat="1" applyFont="1" applyBorder="1"/>
    <xf numFmtId="0" fontId="33" fillId="0" borderId="1" xfId="3" applyFont="1" applyFill="1" applyBorder="1" applyAlignment="1">
      <alignment horizontal="center" vertical="center" wrapText="1"/>
    </xf>
    <xf numFmtId="3" fontId="35" fillId="0" borderId="1" xfId="0" applyNumberFormat="1" applyFont="1" applyBorder="1"/>
    <xf numFmtId="0" fontId="3" fillId="0" borderId="1" xfId="7" applyFont="1" applyFill="1" applyBorder="1" applyAlignment="1">
      <alignment horizontal="center" vertical="center" wrapText="1"/>
    </xf>
  </cellXfs>
  <cellStyles count="14">
    <cellStyle name="Comma" xfId="1" builtinId="3"/>
    <cellStyle name="Comma 16 3 5" xfId="13"/>
    <cellStyle name="Comma 2" xfId="11"/>
    <cellStyle name="Ledger 17 x 11 in 2" xfId="10"/>
    <cellStyle name="Normal" xfId="0" builtinId="0"/>
    <cellStyle name="Normal 10 2" xfId="9"/>
    <cellStyle name="Normal 2" xfId="3"/>
    <cellStyle name="Normal 2 2_Bieu Ke hoach dau tu cong 2018-Q.Trach-TT03-UBND.10.2017" xfId="6"/>
    <cellStyle name="Normal 2 34" xfId="12"/>
    <cellStyle name="Normal 3 3" xfId="7"/>
    <cellStyle name="Normal 3 4" xfId="5"/>
    <cellStyle name="Normal 5" xfId="2"/>
    <cellStyle name="Normal 6" xfId="8"/>
    <cellStyle name="Normal_Bieu mau (CV )"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428625</xdr:colOff>
      <xdr:row>1</xdr:row>
      <xdr:rowOff>19050</xdr:rowOff>
    </xdr:from>
    <xdr:to>
      <xdr:col>0</xdr:col>
      <xdr:colOff>962025</xdr:colOff>
      <xdr:row>1</xdr:row>
      <xdr:rowOff>20638</xdr:rowOff>
    </xdr:to>
    <xdr:cxnSp macro="">
      <xdr:nvCxnSpPr>
        <xdr:cNvPr id="2" name="Straight Connector 1"/>
        <xdr:cNvCxnSpPr/>
      </xdr:nvCxnSpPr>
      <xdr:spPr>
        <a:xfrm>
          <a:off x="428625" y="219075"/>
          <a:ext cx="53340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533400</xdr:colOff>
      <xdr:row>1</xdr:row>
      <xdr:rowOff>1588</xdr:rowOff>
    </xdr:to>
    <xdr:cxnSp macro="">
      <xdr:nvCxnSpPr>
        <xdr:cNvPr id="2" name="Straight Connector 1"/>
        <xdr:cNvCxnSpPr/>
      </xdr:nvCxnSpPr>
      <xdr:spPr>
        <a:xfrm>
          <a:off x="381000" y="200025"/>
          <a:ext cx="53340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952500</xdr:colOff>
      <xdr:row>2</xdr:row>
      <xdr:rowOff>1588</xdr:rowOff>
    </xdr:from>
    <xdr:to>
      <xdr:col>1</xdr:col>
      <xdr:colOff>1666875</xdr:colOff>
      <xdr:row>2</xdr:row>
      <xdr:rowOff>9525</xdr:rowOff>
    </xdr:to>
    <xdr:cxnSp macro="">
      <xdr:nvCxnSpPr>
        <xdr:cNvPr id="3" name="Straight Connector 2"/>
        <xdr:cNvCxnSpPr/>
      </xdr:nvCxnSpPr>
      <xdr:spPr>
        <a:xfrm flipV="1">
          <a:off x="1257300" y="401638"/>
          <a:ext cx="714375" cy="793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933450</xdr:colOff>
      <xdr:row>1</xdr:row>
      <xdr:rowOff>38100</xdr:rowOff>
    </xdr:from>
    <xdr:to>
      <xdr:col>1</xdr:col>
      <xdr:colOff>1466850</xdr:colOff>
      <xdr:row>1</xdr:row>
      <xdr:rowOff>39688</xdr:rowOff>
    </xdr:to>
    <xdr:cxnSp macro="">
      <xdr:nvCxnSpPr>
        <xdr:cNvPr id="2" name="Straight Connector 1"/>
        <xdr:cNvCxnSpPr/>
      </xdr:nvCxnSpPr>
      <xdr:spPr>
        <a:xfrm>
          <a:off x="1247775" y="238125"/>
          <a:ext cx="53340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952500</xdr:colOff>
      <xdr:row>38</xdr:row>
      <xdr:rowOff>0</xdr:rowOff>
    </xdr:from>
    <xdr:to>
      <xdr:col>1</xdr:col>
      <xdr:colOff>952500</xdr:colOff>
      <xdr:row>38</xdr:row>
      <xdr:rowOff>47625</xdr:rowOff>
    </xdr:to>
    <xdr:sp macro="" textlink="">
      <xdr:nvSpPr>
        <xdr:cNvPr id="2" name="Text Box 2"/>
        <xdr:cNvSpPr txBox="1">
          <a:spLocks noChangeArrowheads="1"/>
        </xdr:cNvSpPr>
      </xdr:nvSpPr>
      <xdr:spPr bwMode="auto">
        <a:xfrm>
          <a:off x="1371600" y="12782550"/>
          <a:ext cx="0" cy="47625"/>
        </a:xfrm>
        <a:prstGeom prst="rect">
          <a:avLst/>
        </a:prstGeom>
        <a:noFill/>
        <a:ln w="9525">
          <a:noFill/>
          <a:miter lim="800000"/>
          <a:headEnd/>
          <a:tailEnd/>
        </a:ln>
      </xdr:spPr>
    </xdr:sp>
    <xdr:clientData/>
  </xdr:twoCellAnchor>
  <xdr:twoCellAnchor editAs="oneCell">
    <xdr:from>
      <xdr:col>1</xdr:col>
      <xdr:colOff>952500</xdr:colOff>
      <xdr:row>38</xdr:row>
      <xdr:rowOff>0</xdr:rowOff>
    </xdr:from>
    <xdr:to>
      <xdr:col>1</xdr:col>
      <xdr:colOff>952500</xdr:colOff>
      <xdr:row>38</xdr:row>
      <xdr:rowOff>47625</xdr:rowOff>
    </xdr:to>
    <xdr:sp macro="" textlink="">
      <xdr:nvSpPr>
        <xdr:cNvPr id="3" name="Text Box 2"/>
        <xdr:cNvSpPr txBox="1">
          <a:spLocks noChangeArrowheads="1"/>
        </xdr:cNvSpPr>
      </xdr:nvSpPr>
      <xdr:spPr bwMode="auto">
        <a:xfrm>
          <a:off x="1371600" y="12782550"/>
          <a:ext cx="0" cy="47625"/>
        </a:xfrm>
        <a:prstGeom prst="rect">
          <a:avLst/>
        </a:prstGeom>
        <a:noFill/>
        <a:ln w="9525">
          <a:noFill/>
          <a:miter lim="800000"/>
          <a:headEnd/>
          <a:tailEnd/>
        </a:ln>
      </xdr:spPr>
    </xdr:sp>
    <xdr:clientData/>
  </xdr:twoCellAnchor>
  <xdr:twoCellAnchor>
    <xdr:from>
      <xdr:col>1</xdr:col>
      <xdr:colOff>455543</xdr:colOff>
      <xdr:row>0</xdr:row>
      <xdr:rowOff>198782</xdr:rowOff>
    </xdr:from>
    <xdr:to>
      <xdr:col>1</xdr:col>
      <xdr:colOff>988943</xdr:colOff>
      <xdr:row>0</xdr:row>
      <xdr:rowOff>200370</xdr:rowOff>
    </xdr:to>
    <xdr:cxnSp macro="">
      <xdr:nvCxnSpPr>
        <xdr:cNvPr id="5" name="Straight Connector 4"/>
        <xdr:cNvCxnSpPr/>
      </xdr:nvCxnSpPr>
      <xdr:spPr>
        <a:xfrm>
          <a:off x="828260" y="198782"/>
          <a:ext cx="53340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657225</xdr:colOff>
      <xdr:row>1</xdr:row>
      <xdr:rowOff>0</xdr:rowOff>
    </xdr:from>
    <xdr:to>
      <xdr:col>0</xdr:col>
      <xdr:colOff>1476375</xdr:colOff>
      <xdr:row>1</xdr:row>
      <xdr:rowOff>1588</xdr:rowOff>
    </xdr:to>
    <xdr:cxnSp macro="">
      <xdr:nvCxnSpPr>
        <xdr:cNvPr id="3" name="Straight Connector 2"/>
        <xdr:cNvCxnSpPr/>
      </xdr:nvCxnSpPr>
      <xdr:spPr>
        <a:xfrm>
          <a:off x="657225" y="200025"/>
          <a:ext cx="819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D14"/>
  <sheetViews>
    <sheetView topLeftCell="A3" workbookViewId="0">
      <selection activeCell="B9" sqref="B9"/>
    </sheetView>
  </sheetViews>
  <sheetFormatPr defaultRowHeight="15.75"/>
  <cols>
    <col min="1" max="1" width="49.375" customWidth="1"/>
    <col min="2" max="2" width="17.875" customWidth="1"/>
    <col min="3" max="3" width="34.25" customWidth="1"/>
    <col min="4" max="4" width="19.75" customWidth="1"/>
  </cols>
  <sheetData>
    <row r="1" spans="1:4">
      <c r="A1" s="68" t="s">
        <v>149</v>
      </c>
      <c r="B1" s="69"/>
      <c r="C1" s="72" t="s">
        <v>216</v>
      </c>
      <c r="D1" s="72"/>
    </row>
    <row r="2" spans="1:4">
      <c r="A2" s="70"/>
      <c r="B2" s="69"/>
      <c r="C2" s="69"/>
      <c r="D2" s="69"/>
    </row>
    <row r="3" spans="1:4">
      <c r="A3" s="73" t="s">
        <v>61</v>
      </c>
      <c r="B3" s="73"/>
      <c r="C3" s="73"/>
      <c r="D3" s="73"/>
    </row>
    <row r="4" spans="1:4">
      <c r="A4" s="74" t="s">
        <v>206</v>
      </c>
      <c r="B4" s="74"/>
      <c r="C4" s="74"/>
      <c r="D4" s="74"/>
    </row>
    <row r="5" spans="1:4">
      <c r="A5" s="69"/>
      <c r="B5" s="69"/>
      <c r="C5" s="69"/>
      <c r="D5" s="71" t="s">
        <v>147</v>
      </c>
    </row>
    <row r="6" spans="1:4" ht="16.5">
      <c r="A6" s="139" t="s">
        <v>35</v>
      </c>
      <c r="B6" s="139" t="s">
        <v>63</v>
      </c>
      <c r="C6" s="139" t="s">
        <v>64</v>
      </c>
      <c r="D6" s="139" t="s">
        <v>63</v>
      </c>
    </row>
    <row r="7" spans="1:4" ht="16.5">
      <c r="A7" s="139" t="s">
        <v>65</v>
      </c>
      <c r="B7" s="151">
        <f>B8+B9+B11+B14+B10</f>
        <v>133611</v>
      </c>
      <c r="C7" s="139" t="s">
        <v>66</v>
      </c>
      <c r="D7" s="140">
        <f>D8+D9+D10+D11</f>
        <v>133611</v>
      </c>
    </row>
    <row r="8" spans="1:4" ht="17.25">
      <c r="A8" s="153" t="s">
        <v>207</v>
      </c>
      <c r="B8" s="155">
        <f>'109'!D11</f>
        <v>1308</v>
      </c>
      <c r="C8" s="153" t="s">
        <v>67</v>
      </c>
      <c r="D8" s="154">
        <f>'110'!D9</f>
        <v>5470</v>
      </c>
    </row>
    <row r="9" spans="1:4" ht="20.25">
      <c r="A9" s="153" t="s">
        <v>215</v>
      </c>
      <c r="B9" s="155">
        <f>'109'!D18</f>
        <v>5698</v>
      </c>
      <c r="C9" s="153" t="s">
        <v>68</v>
      </c>
      <c r="D9" s="154">
        <f>'110'!E10-'110'!E23</f>
        <v>123790</v>
      </c>
    </row>
    <row r="10" spans="1:4" ht="17.25">
      <c r="A10" s="156" t="s">
        <v>214</v>
      </c>
      <c r="B10" s="155">
        <v>584</v>
      </c>
      <c r="C10" s="153" t="s">
        <v>96</v>
      </c>
      <c r="D10" s="154">
        <f>'110'!E23</f>
        <v>2638</v>
      </c>
    </row>
    <row r="11" spans="1:4" ht="17.25">
      <c r="A11" s="153" t="s">
        <v>209</v>
      </c>
      <c r="B11" s="155">
        <f>B12+B13</f>
        <v>125371</v>
      </c>
      <c r="C11" s="153" t="s">
        <v>148</v>
      </c>
      <c r="D11" s="154">
        <f>'110'!E24</f>
        <v>1713</v>
      </c>
    </row>
    <row r="12" spans="1:4" ht="17.25">
      <c r="A12" s="150" t="s">
        <v>69</v>
      </c>
      <c r="B12" s="152">
        <v>123658</v>
      </c>
      <c r="C12" s="153"/>
      <c r="D12" s="154"/>
    </row>
    <row r="13" spans="1:4" ht="16.5">
      <c r="A13" s="150" t="s">
        <v>70</v>
      </c>
      <c r="B13" s="152">
        <v>1713</v>
      </c>
      <c r="C13" s="141"/>
      <c r="D13" s="142"/>
    </row>
    <row r="14" spans="1:4" ht="17.25">
      <c r="A14" s="153" t="s">
        <v>208</v>
      </c>
      <c r="B14" s="174">
        <f>'HT -104'!AA40</f>
        <v>650</v>
      </c>
      <c r="C14" s="141"/>
      <c r="D14" s="142"/>
    </row>
  </sheetData>
  <mergeCells count="3">
    <mergeCell ref="C1:D1"/>
    <mergeCell ref="A3:D3"/>
    <mergeCell ref="A4:D4"/>
  </mergeCells>
  <pageMargins left="0.70866141732283472" right="0.70866141732283472" top="0.74803149606299213" bottom="0.74803149606299213" header="0.31496062992125984" footer="0.31496062992125984"/>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dimension ref="A1:D31"/>
  <sheetViews>
    <sheetView topLeftCell="A16" workbookViewId="0">
      <selection activeCell="A12" sqref="A12:XFD17"/>
    </sheetView>
  </sheetViews>
  <sheetFormatPr defaultRowHeight="15.75"/>
  <cols>
    <col min="1" max="1" width="5" customWidth="1"/>
    <col min="2" max="2" width="49.125" customWidth="1"/>
    <col min="3" max="3" width="15.5" customWidth="1"/>
    <col min="4" max="4" width="14.25" customWidth="1"/>
  </cols>
  <sheetData>
    <row r="1" spans="1:4">
      <c r="A1" s="157" t="str">
        <f>'108'!A1</f>
        <v>UBND XÃ HÒA TRẠCH</v>
      </c>
      <c r="B1" s="157"/>
      <c r="C1" s="158" t="s">
        <v>217</v>
      </c>
      <c r="D1" s="158"/>
    </row>
    <row r="2" spans="1:4">
      <c r="A2" s="6"/>
      <c r="B2" s="5"/>
      <c r="C2" s="5"/>
      <c r="D2" s="5"/>
    </row>
    <row r="3" spans="1:4" ht="18.75">
      <c r="A3" s="87" t="s">
        <v>72</v>
      </c>
      <c r="B3" s="87"/>
      <c r="C3" s="87"/>
      <c r="D3" s="87"/>
    </row>
    <row r="4" spans="1:4">
      <c r="A4" s="88" t="s">
        <v>218</v>
      </c>
      <c r="B4" s="88"/>
      <c r="C4" s="88"/>
      <c r="D4" s="88"/>
    </row>
    <row r="5" spans="1:4">
      <c r="A5" s="5"/>
      <c r="B5" s="5"/>
      <c r="C5" s="5"/>
      <c r="D5" s="5" t="s">
        <v>97</v>
      </c>
    </row>
    <row r="6" spans="1:4" ht="16.5">
      <c r="A6" s="177" t="s">
        <v>0</v>
      </c>
      <c r="B6" s="177" t="s">
        <v>35</v>
      </c>
      <c r="C6" s="177" t="s">
        <v>73</v>
      </c>
      <c r="D6" s="177"/>
    </row>
    <row r="7" spans="1:4" ht="16.5">
      <c r="A7" s="177"/>
      <c r="B7" s="177"/>
      <c r="C7" s="139" t="s">
        <v>219</v>
      </c>
      <c r="D7" s="139" t="s">
        <v>220</v>
      </c>
    </row>
    <row r="8" spans="1:4" ht="16.5">
      <c r="A8" s="181" t="s">
        <v>1</v>
      </c>
      <c r="B8" s="181" t="s">
        <v>2</v>
      </c>
      <c r="C8" s="181">
        <v>3</v>
      </c>
      <c r="D8" s="181">
        <v>4</v>
      </c>
    </row>
    <row r="9" spans="1:4">
      <c r="A9" s="159"/>
      <c r="B9" s="160" t="s">
        <v>221</v>
      </c>
      <c r="C9" s="161">
        <f>C10+C26+C29+C30+C31</f>
        <v>142027</v>
      </c>
      <c r="D9" s="161">
        <f>D10+D26+D29+D30+D31</f>
        <v>133611</v>
      </c>
    </row>
    <row r="10" spans="1:4">
      <c r="A10" s="159" t="s">
        <v>3</v>
      </c>
      <c r="B10" s="160" t="s">
        <v>222</v>
      </c>
      <c r="C10" s="162">
        <f>C11+C18+C25</f>
        <v>16006</v>
      </c>
      <c r="D10" s="162">
        <f>D11+D18+D25</f>
        <v>7590</v>
      </c>
    </row>
    <row r="11" spans="1:4">
      <c r="A11" s="163">
        <v>1</v>
      </c>
      <c r="B11" s="164" t="s">
        <v>223</v>
      </c>
      <c r="C11" s="165">
        <f>SUM(C12:C17)</f>
        <v>1308</v>
      </c>
      <c r="D11" s="165">
        <f>SUM(D12:D17)</f>
        <v>1308</v>
      </c>
    </row>
    <row r="12" spans="1:4" ht="16.5">
      <c r="A12" s="166"/>
      <c r="B12" s="143" t="s">
        <v>210</v>
      </c>
      <c r="C12" s="173">
        <v>251</v>
      </c>
      <c r="D12" s="173">
        <v>251</v>
      </c>
    </row>
    <row r="13" spans="1:4" ht="16.5">
      <c r="A13" s="166"/>
      <c r="B13" s="143" t="s">
        <v>212</v>
      </c>
      <c r="C13" s="173">
        <v>97</v>
      </c>
      <c r="D13" s="173">
        <v>97</v>
      </c>
    </row>
    <row r="14" spans="1:4" ht="16.5">
      <c r="A14" s="166"/>
      <c r="B14" s="145" t="s">
        <v>129</v>
      </c>
      <c r="C14" s="173">
        <v>134</v>
      </c>
      <c r="D14" s="173">
        <v>134</v>
      </c>
    </row>
    <row r="15" spans="1:4" ht="16.5">
      <c r="A15" s="166"/>
      <c r="B15" s="146" t="s">
        <v>4</v>
      </c>
      <c r="C15" s="173">
        <v>414</v>
      </c>
      <c r="D15" s="173">
        <v>414</v>
      </c>
    </row>
    <row r="16" spans="1:4" ht="16.5">
      <c r="A16" s="166"/>
      <c r="B16" s="143" t="s">
        <v>213</v>
      </c>
      <c r="C16" s="173">
        <v>314</v>
      </c>
      <c r="D16" s="173">
        <v>314</v>
      </c>
    </row>
    <row r="17" spans="1:4" ht="16.5">
      <c r="A17" s="166"/>
      <c r="B17" s="143" t="s">
        <v>211</v>
      </c>
      <c r="C17" s="173">
        <v>98</v>
      </c>
      <c r="D17" s="173">
        <v>98</v>
      </c>
    </row>
    <row r="18" spans="1:4">
      <c r="A18" s="163">
        <v>2</v>
      </c>
      <c r="B18" s="164" t="s">
        <v>224</v>
      </c>
      <c r="C18" s="165">
        <f>SUM(C19:C24)</f>
        <v>14114</v>
      </c>
      <c r="D18" s="165">
        <f>SUM(D19:D24)</f>
        <v>5698</v>
      </c>
    </row>
    <row r="19" spans="1:4" ht="16.5">
      <c r="A19" s="166"/>
      <c r="B19" s="147" t="s">
        <v>21</v>
      </c>
      <c r="C19" s="173">
        <v>4</v>
      </c>
      <c r="D19" s="172">
        <v>2.8</v>
      </c>
    </row>
    <row r="20" spans="1:4" ht="16.5">
      <c r="A20" s="166"/>
      <c r="B20" s="147" t="s">
        <v>22</v>
      </c>
      <c r="C20" s="173">
        <v>603</v>
      </c>
      <c r="D20" s="172">
        <v>422.1</v>
      </c>
    </row>
    <row r="21" spans="1:4" ht="16.5">
      <c r="A21" s="166"/>
      <c r="B21" s="147" t="s">
        <v>117</v>
      </c>
      <c r="C21" s="173">
        <v>207</v>
      </c>
      <c r="D21" s="172">
        <v>155.1</v>
      </c>
    </row>
    <row r="22" spans="1:4" ht="16.5">
      <c r="A22" s="166"/>
      <c r="B22" s="148" t="s">
        <v>118</v>
      </c>
      <c r="C22" s="173">
        <v>10</v>
      </c>
      <c r="D22" s="172">
        <v>8.5</v>
      </c>
    </row>
    <row r="23" spans="1:4" ht="16.5">
      <c r="A23" s="166"/>
      <c r="B23" s="147" t="s">
        <v>119</v>
      </c>
      <c r="C23" s="167">
        <v>90</v>
      </c>
      <c r="D23" s="172">
        <v>49.5</v>
      </c>
    </row>
    <row r="24" spans="1:4" ht="16.5">
      <c r="A24" s="166"/>
      <c r="B24" s="149" t="s">
        <v>125</v>
      </c>
      <c r="C24" s="167">
        <v>13200</v>
      </c>
      <c r="D24" s="173">
        <v>5060</v>
      </c>
    </row>
    <row r="25" spans="1:4" s="100" customFormat="1">
      <c r="A25" s="166">
        <v>3</v>
      </c>
      <c r="B25" s="130" t="s">
        <v>131</v>
      </c>
      <c r="C25" s="167">
        <v>584</v>
      </c>
      <c r="D25" s="173">
        <v>584</v>
      </c>
    </row>
    <row r="26" spans="1:4">
      <c r="A26" s="159" t="s">
        <v>6</v>
      </c>
      <c r="B26" s="160" t="s">
        <v>7</v>
      </c>
      <c r="C26" s="168">
        <f>C27+C28</f>
        <v>125371</v>
      </c>
      <c r="D26" s="168">
        <f>D27+D28</f>
        <v>125371</v>
      </c>
    </row>
    <row r="27" spans="1:4">
      <c r="A27" s="169">
        <v>1</v>
      </c>
      <c r="B27" s="170" t="s">
        <v>225</v>
      </c>
      <c r="C27" s="7">
        <v>123658</v>
      </c>
      <c r="D27" s="173">
        <v>123658</v>
      </c>
    </row>
    <row r="28" spans="1:4">
      <c r="A28" s="169">
        <v>2</v>
      </c>
      <c r="B28" s="170" t="s">
        <v>226</v>
      </c>
      <c r="C28" s="7">
        <v>1713</v>
      </c>
      <c r="D28" s="173">
        <v>1713</v>
      </c>
    </row>
    <row r="29" spans="1:4">
      <c r="A29" s="159" t="s">
        <v>8</v>
      </c>
      <c r="B29" s="160" t="s">
        <v>227</v>
      </c>
      <c r="C29" s="4"/>
      <c r="D29" s="4"/>
    </row>
    <row r="30" spans="1:4">
      <c r="A30" s="159" t="s">
        <v>9</v>
      </c>
      <c r="B30" s="160" t="s">
        <v>228</v>
      </c>
      <c r="C30" s="4"/>
      <c r="D30" s="4"/>
    </row>
    <row r="31" spans="1:4">
      <c r="A31" s="171" t="s">
        <v>229</v>
      </c>
      <c r="B31" s="20" t="s">
        <v>135</v>
      </c>
      <c r="C31" s="61">
        <v>650</v>
      </c>
      <c r="D31" s="176">
        <v>650</v>
      </c>
    </row>
  </sheetData>
  <mergeCells count="7">
    <mergeCell ref="A1:B1"/>
    <mergeCell ref="C1:D1"/>
    <mergeCell ref="A3:D3"/>
    <mergeCell ref="A4:D4"/>
    <mergeCell ref="A6:A7"/>
    <mergeCell ref="B6:B7"/>
    <mergeCell ref="C6:D6"/>
  </mergeCells>
  <pageMargins left="0.7" right="0.5"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dimension ref="A1:AO45"/>
  <sheetViews>
    <sheetView topLeftCell="B4" workbookViewId="0">
      <selection activeCell="B40" sqref="B40"/>
    </sheetView>
  </sheetViews>
  <sheetFormatPr defaultRowHeight="15.75"/>
  <cols>
    <col min="1" max="1" width="4" customWidth="1"/>
    <col min="2" max="2" width="39.75" customWidth="1"/>
    <col min="3" max="3" width="10.875" customWidth="1"/>
    <col min="4" max="4" width="9" customWidth="1"/>
    <col min="5" max="5" width="10.125" customWidth="1"/>
    <col min="6" max="6" width="9" customWidth="1"/>
    <col min="7" max="7" width="11" customWidth="1"/>
    <col min="8" max="8" width="10" customWidth="1"/>
    <col min="9" max="9" width="9" customWidth="1"/>
    <col min="10" max="10" width="9.125" customWidth="1"/>
    <col min="11" max="18" width="11.625" hidden="1" customWidth="1"/>
    <col min="19" max="19" width="13.125" hidden="1" customWidth="1"/>
    <col min="20" max="20" width="9.375" hidden="1" customWidth="1"/>
    <col min="21" max="21" width="10.25" hidden="1" customWidth="1"/>
    <col min="22" max="22" width="10.125" hidden="1" customWidth="1"/>
    <col min="23" max="23" width="11.75" hidden="1" customWidth="1"/>
    <col min="24" max="24" width="10.125" hidden="1" customWidth="1"/>
    <col min="25" max="25" width="9.75" hidden="1" customWidth="1"/>
    <col min="26" max="26" width="9.375" hidden="1" customWidth="1"/>
    <col min="27" max="27" width="12.75" customWidth="1"/>
    <col min="28" max="28" width="10.5" hidden="1" customWidth="1"/>
    <col min="29" max="29" width="11.5" hidden="1" customWidth="1"/>
    <col min="30" max="30" width="10.5" hidden="1" customWidth="1"/>
    <col min="31" max="31" width="11.25" customWidth="1"/>
    <col min="32" max="32" width="8.375" bestFit="1" customWidth="1"/>
    <col min="33" max="33" width="9.125" customWidth="1"/>
  </cols>
  <sheetData>
    <row r="1" spans="1:41" ht="15.75" customHeight="1">
      <c r="A1" s="102" t="s">
        <v>140</v>
      </c>
      <c r="B1" s="102"/>
      <c r="C1" s="103"/>
      <c r="D1" s="103"/>
      <c r="E1" s="103"/>
      <c r="F1" s="103"/>
      <c r="G1" s="104"/>
      <c r="H1" s="104"/>
      <c r="I1" s="104"/>
      <c r="J1" s="104"/>
      <c r="K1" s="104"/>
      <c r="L1" s="104"/>
      <c r="M1" s="104"/>
      <c r="N1" s="104"/>
      <c r="O1" s="104"/>
      <c r="P1" s="104"/>
      <c r="Q1" s="104"/>
      <c r="R1" s="104"/>
      <c r="S1" s="104"/>
      <c r="T1" s="104"/>
      <c r="U1" s="104"/>
      <c r="V1" s="104"/>
      <c r="W1" s="104"/>
      <c r="X1" s="104"/>
      <c r="Y1" s="104"/>
      <c r="Z1" s="104"/>
      <c r="AA1" s="104"/>
      <c r="AB1" s="104"/>
      <c r="AC1" s="104"/>
      <c r="AD1" s="105" t="s">
        <v>71</v>
      </c>
      <c r="AE1" s="105"/>
      <c r="AF1" s="105"/>
      <c r="AG1" s="105"/>
      <c r="AH1" s="104"/>
      <c r="AI1" s="104"/>
      <c r="AJ1" s="104"/>
      <c r="AK1" s="104"/>
      <c r="AL1" s="104"/>
      <c r="AM1" s="104"/>
      <c r="AN1" s="104"/>
      <c r="AO1" s="104"/>
    </row>
    <row r="2" spans="1:41">
      <c r="A2" s="106" t="s">
        <v>141</v>
      </c>
      <c r="B2" s="106"/>
      <c r="C2" s="103"/>
      <c r="D2" s="103"/>
      <c r="E2" s="103"/>
      <c r="F2" s="103"/>
      <c r="G2" s="103"/>
      <c r="H2" s="103"/>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row>
    <row r="3" spans="1:41" ht="18.75">
      <c r="A3" s="107" t="s">
        <v>72</v>
      </c>
      <c r="B3" s="107"/>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4"/>
      <c r="AI3" s="104"/>
      <c r="AJ3" s="104"/>
      <c r="AK3" s="104"/>
      <c r="AL3" s="104"/>
      <c r="AM3" s="104"/>
      <c r="AN3" s="104"/>
      <c r="AO3" s="104"/>
    </row>
    <row r="4" spans="1:41">
      <c r="A4" s="108" t="str">
        <f>'108'!A4:D4</f>
        <v>(Được Hội đồng nhân dân xã quyết định)</v>
      </c>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4"/>
      <c r="AI4" s="104"/>
      <c r="AJ4" s="104"/>
      <c r="AK4" s="104"/>
      <c r="AL4" s="104"/>
      <c r="AM4" s="104"/>
      <c r="AN4" s="104"/>
      <c r="AO4" s="104"/>
    </row>
    <row r="5" spans="1:41">
      <c r="A5" s="109"/>
      <c r="B5" s="110"/>
      <c r="C5" s="110"/>
      <c r="D5" s="110"/>
      <c r="E5" s="110"/>
      <c r="F5" s="111"/>
      <c r="G5" s="111"/>
      <c r="H5" s="110"/>
      <c r="I5" s="110"/>
      <c r="J5" s="110"/>
      <c r="K5" s="110"/>
      <c r="L5" s="110"/>
      <c r="M5" s="110"/>
      <c r="N5" s="110"/>
      <c r="O5" s="110"/>
      <c r="P5" s="110"/>
      <c r="Q5" s="110"/>
      <c r="R5" s="110"/>
      <c r="S5" s="110"/>
      <c r="T5" s="110"/>
      <c r="U5" s="110"/>
      <c r="V5" s="110"/>
      <c r="W5" s="112"/>
      <c r="X5" s="112"/>
      <c r="Y5" s="112"/>
      <c r="Z5" s="112"/>
      <c r="AA5" s="113"/>
      <c r="AB5" s="112"/>
      <c r="AC5" s="112"/>
      <c r="AD5" s="112"/>
      <c r="AE5" s="112" t="s">
        <v>97</v>
      </c>
      <c r="AF5" s="110"/>
      <c r="AG5" s="110"/>
      <c r="AH5" s="104"/>
      <c r="AI5" s="104"/>
      <c r="AJ5" s="104"/>
      <c r="AK5" s="104"/>
      <c r="AL5" s="104"/>
      <c r="AM5" s="104"/>
      <c r="AN5" s="104"/>
      <c r="AO5" s="104"/>
    </row>
    <row r="6" spans="1:41">
      <c r="A6" s="84" t="s">
        <v>0</v>
      </c>
      <c r="B6" s="84" t="s">
        <v>98</v>
      </c>
      <c r="C6" s="75" t="s">
        <v>99</v>
      </c>
      <c r="D6" s="76"/>
      <c r="E6" s="76"/>
      <c r="F6" s="76"/>
      <c r="G6" s="76"/>
      <c r="H6" s="76"/>
      <c r="I6" s="76"/>
      <c r="J6" s="77"/>
      <c r="K6" s="75" t="s">
        <v>100</v>
      </c>
      <c r="L6" s="76"/>
      <c r="M6" s="76"/>
      <c r="N6" s="76"/>
      <c r="O6" s="76"/>
      <c r="P6" s="76"/>
      <c r="Q6" s="76"/>
      <c r="R6" s="77"/>
      <c r="S6" s="75" t="s">
        <v>101</v>
      </c>
      <c r="T6" s="76"/>
      <c r="U6" s="76"/>
      <c r="V6" s="76"/>
      <c r="W6" s="76"/>
      <c r="X6" s="76"/>
      <c r="Y6" s="76"/>
      <c r="Z6" s="77"/>
      <c r="AA6" s="78" t="s">
        <v>102</v>
      </c>
      <c r="AB6" s="79"/>
      <c r="AC6" s="79"/>
      <c r="AD6" s="79"/>
      <c r="AE6" s="80"/>
      <c r="AF6" s="84" t="s">
        <v>103</v>
      </c>
      <c r="AG6" s="84"/>
      <c r="AH6" s="104"/>
      <c r="AI6" s="104"/>
      <c r="AJ6" s="104"/>
      <c r="AK6" s="104"/>
      <c r="AL6" s="104"/>
      <c r="AM6" s="104"/>
      <c r="AN6" s="104"/>
      <c r="AO6" s="104"/>
    </row>
    <row r="7" spans="1:41">
      <c r="A7" s="84"/>
      <c r="B7" s="84"/>
      <c r="C7" s="90" t="s">
        <v>104</v>
      </c>
      <c r="D7" s="91"/>
      <c r="E7" s="91"/>
      <c r="F7" s="92"/>
      <c r="G7" s="90" t="s">
        <v>105</v>
      </c>
      <c r="H7" s="91"/>
      <c r="I7" s="91"/>
      <c r="J7" s="92"/>
      <c r="K7" s="90" t="s">
        <v>104</v>
      </c>
      <c r="L7" s="91"/>
      <c r="M7" s="91"/>
      <c r="N7" s="92"/>
      <c r="O7" s="90" t="s">
        <v>105</v>
      </c>
      <c r="P7" s="91"/>
      <c r="Q7" s="91"/>
      <c r="R7" s="92"/>
      <c r="S7" s="90" t="s">
        <v>104</v>
      </c>
      <c r="T7" s="114"/>
      <c r="U7" s="114"/>
      <c r="V7" s="115"/>
      <c r="W7" s="90" t="s">
        <v>105</v>
      </c>
      <c r="X7" s="91"/>
      <c r="Y7" s="91"/>
      <c r="Z7" s="92"/>
      <c r="AA7" s="81"/>
      <c r="AB7" s="82"/>
      <c r="AC7" s="82"/>
      <c r="AD7" s="82"/>
      <c r="AE7" s="83"/>
      <c r="AF7" s="85" t="s">
        <v>106</v>
      </c>
      <c r="AG7" s="85" t="s">
        <v>107</v>
      </c>
      <c r="AH7" s="104"/>
      <c r="AI7" s="104"/>
      <c r="AJ7" s="104"/>
      <c r="AK7" s="104"/>
      <c r="AL7" s="104"/>
      <c r="AM7" s="104"/>
      <c r="AN7" s="104"/>
      <c r="AO7" s="104"/>
    </row>
    <row r="8" spans="1:41" ht="31.5">
      <c r="A8" s="23"/>
      <c r="B8" s="23"/>
      <c r="C8" s="23" t="s">
        <v>108</v>
      </c>
      <c r="D8" s="19" t="s">
        <v>109</v>
      </c>
      <c r="E8" s="19" t="s">
        <v>110</v>
      </c>
      <c r="F8" s="19" t="s">
        <v>111</v>
      </c>
      <c r="G8" s="19" t="s">
        <v>108</v>
      </c>
      <c r="H8" s="19" t="s">
        <v>109</v>
      </c>
      <c r="I8" s="19" t="s">
        <v>110</v>
      </c>
      <c r="J8" s="19" t="s">
        <v>111</v>
      </c>
      <c r="K8" s="23" t="s">
        <v>108</v>
      </c>
      <c r="L8" s="19" t="s">
        <v>109</v>
      </c>
      <c r="M8" s="19" t="s">
        <v>110</v>
      </c>
      <c r="N8" s="19" t="s">
        <v>111</v>
      </c>
      <c r="O8" s="23" t="s">
        <v>108</v>
      </c>
      <c r="P8" s="19" t="s">
        <v>109</v>
      </c>
      <c r="Q8" s="19" t="s">
        <v>110</v>
      </c>
      <c r="R8" s="19" t="s">
        <v>111</v>
      </c>
      <c r="S8" s="23" t="s">
        <v>108</v>
      </c>
      <c r="T8" s="19" t="s">
        <v>109</v>
      </c>
      <c r="U8" s="19" t="s">
        <v>110</v>
      </c>
      <c r="V8" s="19" t="s">
        <v>111</v>
      </c>
      <c r="W8" s="23" t="s">
        <v>108</v>
      </c>
      <c r="X8" s="19" t="s">
        <v>109</v>
      </c>
      <c r="Y8" s="19" t="s">
        <v>110</v>
      </c>
      <c r="Z8" s="19" t="s">
        <v>111</v>
      </c>
      <c r="AA8" s="22" t="s">
        <v>112</v>
      </c>
      <c r="AB8" s="22"/>
      <c r="AC8" s="22"/>
      <c r="AD8" s="22"/>
      <c r="AE8" s="22" t="s">
        <v>105</v>
      </c>
      <c r="AF8" s="86"/>
      <c r="AG8" s="86"/>
      <c r="AH8" s="104"/>
      <c r="AI8" s="104"/>
      <c r="AJ8" s="104"/>
      <c r="AK8" s="104"/>
      <c r="AL8" s="104"/>
      <c r="AM8" s="104"/>
      <c r="AN8" s="104"/>
      <c r="AO8" s="104"/>
    </row>
    <row r="9" spans="1:41">
      <c r="A9" s="116" t="s">
        <v>1</v>
      </c>
      <c r="B9" s="117" t="s">
        <v>2</v>
      </c>
      <c r="C9" s="117">
        <v>1</v>
      </c>
      <c r="D9" s="117">
        <v>2</v>
      </c>
      <c r="E9" s="117">
        <v>3</v>
      </c>
      <c r="F9" s="117">
        <v>4</v>
      </c>
      <c r="G9" s="117">
        <v>5</v>
      </c>
      <c r="H9" s="117">
        <v>6</v>
      </c>
      <c r="I9" s="117">
        <v>7</v>
      </c>
      <c r="J9" s="117">
        <v>8</v>
      </c>
      <c r="K9" s="117">
        <v>1</v>
      </c>
      <c r="L9" s="117">
        <v>2</v>
      </c>
      <c r="M9" s="117">
        <v>3</v>
      </c>
      <c r="N9" s="117">
        <v>4</v>
      </c>
      <c r="O9" s="117">
        <v>5</v>
      </c>
      <c r="P9" s="117">
        <v>6</v>
      </c>
      <c r="Q9" s="117">
        <v>7</v>
      </c>
      <c r="R9" s="117">
        <v>8</v>
      </c>
      <c r="S9" s="117">
        <v>9</v>
      </c>
      <c r="T9" s="117">
        <v>10</v>
      </c>
      <c r="U9" s="117">
        <v>11</v>
      </c>
      <c r="V9" s="117">
        <v>12</v>
      </c>
      <c r="W9" s="117">
        <v>13</v>
      </c>
      <c r="X9" s="117">
        <v>14</v>
      </c>
      <c r="Y9" s="117">
        <v>15</v>
      </c>
      <c r="Z9" s="117">
        <v>16</v>
      </c>
      <c r="AA9" s="117">
        <v>9</v>
      </c>
      <c r="AB9" s="117">
        <v>1</v>
      </c>
      <c r="AC9" s="117">
        <v>1</v>
      </c>
      <c r="AD9" s="117">
        <v>1</v>
      </c>
      <c r="AE9" s="117">
        <v>10</v>
      </c>
      <c r="AF9" s="116">
        <v>11</v>
      </c>
      <c r="AG9" s="117">
        <v>12</v>
      </c>
      <c r="AH9" s="104"/>
      <c r="AI9" s="104"/>
      <c r="AJ9" s="104"/>
      <c r="AK9" s="104"/>
      <c r="AL9" s="104"/>
      <c r="AM9" s="104"/>
      <c r="AN9" s="104"/>
      <c r="AO9" s="104"/>
    </row>
    <row r="10" spans="1:41">
      <c r="A10" s="118"/>
      <c r="B10" s="28" t="s">
        <v>113</v>
      </c>
      <c r="C10" s="119">
        <v>35611.699999999997</v>
      </c>
      <c r="D10" s="119">
        <v>7417.6</v>
      </c>
      <c r="E10" s="119">
        <v>19338.7</v>
      </c>
      <c r="F10" s="119">
        <v>8855.4</v>
      </c>
      <c r="G10" s="119">
        <v>25225.599999999999</v>
      </c>
      <c r="H10" s="119">
        <v>7330.6</v>
      </c>
      <c r="I10" s="119">
        <v>10706</v>
      </c>
      <c r="J10" s="119">
        <v>7189</v>
      </c>
      <c r="K10" s="119">
        <f>K11+K35+K40+K41</f>
        <v>23682.487282000002</v>
      </c>
      <c r="L10" s="119">
        <f t="shared" ref="L10:R10" si="0">L11+L35+L40+L41</f>
        <v>7673.7199500000006</v>
      </c>
      <c r="M10" s="119">
        <f t="shared" si="0"/>
        <v>6320.9299539999993</v>
      </c>
      <c r="N10" s="119">
        <f t="shared" si="0"/>
        <v>9687.8373780000002</v>
      </c>
      <c r="O10" s="119">
        <f t="shared" si="0"/>
        <v>20247.037629000002</v>
      </c>
      <c r="P10" s="119">
        <f t="shared" si="0"/>
        <v>7410.5406010000006</v>
      </c>
      <c r="Q10" s="119">
        <f t="shared" si="0"/>
        <v>5408.7895069999995</v>
      </c>
      <c r="R10" s="119">
        <f t="shared" si="0"/>
        <v>7427.7075209999994</v>
      </c>
      <c r="S10" s="119">
        <v>43679.8</v>
      </c>
      <c r="T10" s="119">
        <v>11126.2</v>
      </c>
      <c r="U10" s="119">
        <v>19066.3</v>
      </c>
      <c r="V10" s="119">
        <v>13487.3</v>
      </c>
      <c r="W10" s="119">
        <v>34812</v>
      </c>
      <c r="X10" s="119">
        <v>11020</v>
      </c>
      <c r="Y10" s="119">
        <v>12121</v>
      </c>
      <c r="Z10" s="119">
        <v>11671</v>
      </c>
      <c r="AA10" s="119">
        <v>142027</v>
      </c>
      <c r="AB10" s="119">
        <v>342000</v>
      </c>
      <c r="AC10" s="119">
        <v>12299000</v>
      </c>
      <c r="AD10" s="119">
        <v>2781000</v>
      </c>
      <c r="AE10" s="119">
        <v>133611</v>
      </c>
      <c r="AF10" s="120">
        <f>AA10/C10*100</f>
        <v>398.82117394002535</v>
      </c>
      <c r="AG10" s="120">
        <f>AE10/G10*100</f>
        <v>529.66430927311933</v>
      </c>
      <c r="AH10" s="121">
        <f>AA10</f>
        <v>142027</v>
      </c>
      <c r="AI10" s="121">
        <f>AE10</f>
        <v>133611</v>
      </c>
      <c r="AJ10" s="104">
        <f t="shared" ref="AJ10:AO10" si="1">M10/1000</f>
        <v>6.3209299539999995</v>
      </c>
      <c r="AK10" s="104">
        <f t="shared" si="1"/>
        <v>9.6878373779999993</v>
      </c>
      <c r="AL10" s="104">
        <f t="shared" si="1"/>
        <v>20.247037629000001</v>
      </c>
      <c r="AM10" s="104">
        <f t="shared" si="1"/>
        <v>7.410540601000001</v>
      </c>
      <c r="AN10" s="104">
        <f t="shared" si="1"/>
        <v>5.4087895069999998</v>
      </c>
      <c r="AO10" s="104">
        <f t="shared" si="1"/>
        <v>7.4277075209999994</v>
      </c>
    </row>
    <row r="11" spans="1:41">
      <c r="A11" s="19" t="s">
        <v>3</v>
      </c>
      <c r="B11" s="28" t="s">
        <v>146</v>
      </c>
      <c r="C11" s="122">
        <v>17764</v>
      </c>
      <c r="D11" s="123">
        <v>320</v>
      </c>
      <c r="E11" s="123">
        <v>14879</v>
      </c>
      <c r="F11" s="123">
        <v>2565</v>
      </c>
      <c r="G11" s="123">
        <v>7377.9</v>
      </c>
      <c r="H11" s="123">
        <v>233</v>
      </c>
      <c r="I11" s="123">
        <v>6246.3</v>
      </c>
      <c r="J11" s="123">
        <v>898.6</v>
      </c>
      <c r="K11" s="123">
        <v>5834.7872819999993</v>
      </c>
      <c r="L11" s="123">
        <v>576.1199499999999</v>
      </c>
      <c r="M11" s="123">
        <v>1861.2299539999999</v>
      </c>
      <c r="N11" s="123">
        <v>3397.4373779999996</v>
      </c>
      <c r="O11" s="123">
        <v>2399.3376290000001</v>
      </c>
      <c r="P11" s="123">
        <v>312.94060100000002</v>
      </c>
      <c r="Q11" s="123">
        <v>949.08950700000003</v>
      </c>
      <c r="R11" s="123">
        <v>1137.307521</v>
      </c>
      <c r="S11" s="123">
        <v>15422</v>
      </c>
      <c r="T11" s="123">
        <v>342</v>
      </c>
      <c r="U11" s="123">
        <v>12299</v>
      </c>
      <c r="V11" s="123">
        <v>2781</v>
      </c>
      <c r="W11" s="123">
        <v>6554.2</v>
      </c>
      <c r="X11" s="123">
        <v>235.8</v>
      </c>
      <c r="Y11" s="123">
        <v>5353.7</v>
      </c>
      <c r="Z11" s="123">
        <v>964.7</v>
      </c>
      <c r="AA11" s="123">
        <v>15422</v>
      </c>
      <c r="AB11" s="123">
        <v>342000</v>
      </c>
      <c r="AC11" s="123">
        <v>12299000</v>
      </c>
      <c r="AD11" s="123">
        <v>2781000</v>
      </c>
      <c r="AE11" s="123">
        <v>7006</v>
      </c>
      <c r="AF11" s="120">
        <f>AA11/C11*100</f>
        <v>86.816032425129478</v>
      </c>
      <c r="AG11" s="120">
        <f>AE11/G11*100</f>
        <v>94.959270253053035</v>
      </c>
      <c r="AH11" s="121">
        <f t="shared" ref="AH11:AH45" si="2">AA11</f>
        <v>15422</v>
      </c>
      <c r="AI11" s="121">
        <f t="shared" ref="AI11:AI45" si="3">AB11</f>
        <v>342000</v>
      </c>
      <c r="AJ11" s="104">
        <f t="shared" ref="AJ11:AJ45" si="4">M11/1000</f>
        <v>1.8612299539999999</v>
      </c>
      <c r="AK11" s="104">
        <f t="shared" ref="AK11:AK45" si="5">N11/1000</f>
        <v>3.3974373779999998</v>
      </c>
      <c r="AL11" s="104">
        <f t="shared" ref="AL11:AL45" si="6">O11/1000</f>
        <v>2.3993376290000001</v>
      </c>
      <c r="AM11" s="104">
        <f t="shared" ref="AM11:AM45" si="7">P11/1000</f>
        <v>0.31294060100000004</v>
      </c>
      <c r="AN11" s="104">
        <f t="shared" ref="AN11:AN45" si="8">Q11/1000</f>
        <v>0.94908950700000005</v>
      </c>
      <c r="AO11" s="104">
        <f t="shared" ref="AO11:AO45" si="9">R11/1000</f>
        <v>1.1373075209999999</v>
      </c>
    </row>
    <row r="12" spans="1:41">
      <c r="A12" s="118">
        <v>1</v>
      </c>
      <c r="B12" s="34" t="s">
        <v>114</v>
      </c>
      <c r="C12" s="124">
        <v>0</v>
      </c>
      <c r="D12" s="125"/>
      <c r="E12" s="125"/>
      <c r="F12" s="125"/>
      <c r="G12" s="125">
        <v>0</v>
      </c>
      <c r="H12" s="125"/>
      <c r="I12" s="125"/>
      <c r="J12" s="125"/>
      <c r="K12" s="125">
        <v>0</v>
      </c>
      <c r="L12" s="125">
        <v>0</v>
      </c>
      <c r="M12" s="125">
        <v>0</v>
      </c>
      <c r="N12" s="125">
        <v>0</v>
      </c>
      <c r="O12" s="125">
        <v>0</v>
      </c>
      <c r="P12" s="125">
        <v>0</v>
      </c>
      <c r="Q12" s="125">
        <v>0</v>
      </c>
      <c r="R12" s="125">
        <v>0</v>
      </c>
      <c r="S12" s="125"/>
      <c r="T12" s="125"/>
      <c r="U12" s="125"/>
      <c r="V12" s="125"/>
      <c r="W12" s="125"/>
      <c r="X12" s="125"/>
      <c r="Y12" s="125"/>
      <c r="Z12" s="125"/>
      <c r="AA12" s="125"/>
      <c r="AB12" s="125"/>
      <c r="AC12" s="125"/>
      <c r="AD12" s="125"/>
      <c r="AE12" s="125"/>
      <c r="AF12" s="126"/>
      <c r="AG12" s="126"/>
      <c r="AH12" s="121">
        <f t="shared" si="2"/>
        <v>0</v>
      </c>
      <c r="AI12" s="121">
        <f t="shared" si="3"/>
        <v>0</v>
      </c>
      <c r="AJ12" s="104">
        <f t="shared" si="4"/>
        <v>0</v>
      </c>
      <c r="AK12" s="104">
        <f t="shared" si="5"/>
        <v>0</v>
      </c>
      <c r="AL12" s="104">
        <f t="shared" si="6"/>
        <v>0</v>
      </c>
      <c r="AM12" s="104">
        <f t="shared" si="7"/>
        <v>0</v>
      </c>
      <c r="AN12" s="104">
        <f t="shared" si="8"/>
        <v>0</v>
      </c>
      <c r="AO12" s="104">
        <f t="shared" si="9"/>
        <v>0</v>
      </c>
    </row>
    <row r="13" spans="1:41">
      <c r="A13" s="118">
        <v>2</v>
      </c>
      <c r="B13" s="34" t="s">
        <v>115</v>
      </c>
      <c r="C13" s="124">
        <v>0</v>
      </c>
      <c r="D13" s="125"/>
      <c r="E13" s="125"/>
      <c r="F13" s="125"/>
      <c r="G13" s="125">
        <v>0</v>
      </c>
      <c r="H13" s="125"/>
      <c r="I13" s="125"/>
      <c r="J13" s="125"/>
      <c r="K13" s="125">
        <v>0</v>
      </c>
      <c r="L13" s="125">
        <v>0</v>
      </c>
      <c r="M13" s="125">
        <v>0</v>
      </c>
      <c r="N13" s="125">
        <v>0</v>
      </c>
      <c r="O13" s="125">
        <v>0</v>
      </c>
      <c r="P13" s="125">
        <v>0</v>
      </c>
      <c r="Q13" s="125">
        <v>0</v>
      </c>
      <c r="R13" s="125">
        <v>0</v>
      </c>
      <c r="S13" s="125"/>
      <c r="T13" s="125"/>
      <c r="U13" s="125"/>
      <c r="V13" s="125"/>
      <c r="W13" s="125"/>
      <c r="X13" s="125"/>
      <c r="Y13" s="125"/>
      <c r="Z13" s="125"/>
      <c r="AA13" s="125"/>
      <c r="AB13" s="125"/>
      <c r="AC13" s="125"/>
      <c r="AD13" s="125"/>
      <c r="AE13" s="125"/>
      <c r="AF13" s="126"/>
      <c r="AG13" s="126"/>
      <c r="AH13" s="121">
        <f t="shared" si="2"/>
        <v>0</v>
      </c>
      <c r="AI13" s="121">
        <f t="shared" si="3"/>
        <v>0</v>
      </c>
      <c r="AJ13" s="104">
        <f t="shared" si="4"/>
        <v>0</v>
      </c>
      <c r="AK13" s="104">
        <f t="shared" si="5"/>
        <v>0</v>
      </c>
      <c r="AL13" s="104">
        <f t="shared" si="6"/>
        <v>0</v>
      </c>
      <c r="AM13" s="104">
        <f t="shared" si="7"/>
        <v>0</v>
      </c>
      <c r="AN13" s="104">
        <f t="shared" si="8"/>
        <v>0</v>
      </c>
      <c r="AO13" s="104">
        <f t="shared" si="9"/>
        <v>0</v>
      </c>
    </row>
    <row r="14" spans="1:41">
      <c r="A14" s="118">
        <v>3</v>
      </c>
      <c r="B14" s="34" t="s">
        <v>116</v>
      </c>
      <c r="C14" s="124">
        <v>559</v>
      </c>
      <c r="D14" s="125">
        <v>86</v>
      </c>
      <c r="E14" s="125">
        <v>213</v>
      </c>
      <c r="F14" s="125">
        <v>260</v>
      </c>
      <c r="G14" s="125">
        <v>223.6</v>
      </c>
      <c r="H14" s="125">
        <v>34.4</v>
      </c>
      <c r="I14" s="125">
        <v>85.199999999999989</v>
      </c>
      <c r="J14" s="125">
        <v>104</v>
      </c>
      <c r="K14" s="125">
        <v>621.29353300000002</v>
      </c>
      <c r="L14" s="125">
        <v>92.460999999999999</v>
      </c>
      <c r="M14" s="125">
        <v>275.06373100000002</v>
      </c>
      <c r="N14" s="125">
        <v>253.76880199999999</v>
      </c>
      <c r="O14" s="125">
        <v>248.51746</v>
      </c>
      <c r="P14" s="125">
        <v>36.984400000000001</v>
      </c>
      <c r="Q14" s="125">
        <v>110.02551200000001</v>
      </c>
      <c r="R14" s="125">
        <v>101.507548</v>
      </c>
      <c r="S14" s="125">
        <v>607</v>
      </c>
      <c r="T14" s="125">
        <v>102</v>
      </c>
      <c r="U14" s="125">
        <v>232</v>
      </c>
      <c r="V14" s="125">
        <v>273</v>
      </c>
      <c r="W14" s="125">
        <v>242.79999999999998</v>
      </c>
      <c r="X14" s="125">
        <v>40.799999999999997</v>
      </c>
      <c r="Y14" s="125">
        <v>92.8</v>
      </c>
      <c r="Z14" s="125">
        <v>109.2</v>
      </c>
      <c r="AA14" s="125">
        <v>607</v>
      </c>
      <c r="AB14" s="125">
        <v>102000</v>
      </c>
      <c r="AC14" s="125">
        <v>232000</v>
      </c>
      <c r="AD14" s="125">
        <v>273000</v>
      </c>
      <c r="AE14" s="125">
        <v>424.90000000000003</v>
      </c>
      <c r="AF14" s="126">
        <v>108.58676207513416</v>
      </c>
      <c r="AG14" s="126">
        <v>190.02683363148481</v>
      </c>
      <c r="AH14" s="121">
        <f t="shared" si="2"/>
        <v>607</v>
      </c>
      <c r="AI14" s="121">
        <f t="shared" si="3"/>
        <v>102000</v>
      </c>
      <c r="AJ14" s="104">
        <f t="shared" si="4"/>
        <v>0.27506373100000003</v>
      </c>
      <c r="AK14" s="104">
        <f t="shared" si="5"/>
        <v>0.25376880200000002</v>
      </c>
      <c r="AL14" s="104">
        <f t="shared" si="6"/>
        <v>0.24851746</v>
      </c>
      <c r="AM14" s="104">
        <f t="shared" si="7"/>
        <v>3.6984400000000001E-2</v>
      </c>
      <c r="AN14" s="104">
        <f t="shared" si="8"/>
        <v>0.11002551200000001</v>
      </c>
      <c r="AO14" s="104">
        <f t="shared" si="9"/>
        <v>0.101507548</v>
      </c>
    </row>
    <row r="15" spans="1:41">
      <c r="A15" s="116"/>
      <c r="B15" s="127" t="s">
        <v>21</v>
      </c>
      <c r="C15" s="124">
        <v>4</v>
      </c>
      <c r="D15" s="128">
        <v>0</v>
      </c>
      <c r="E15" s="128">
        <v>4</v>
      </c>
      <c r="F15" s="128">
        <v>0</v>
      </c>
      <c r="G15" s="125">
        <v>1.6</v>
      </c>
      <c r="H15" s="128">
        <v>0</v>
      </c>
      <c r="I15" s="128">
        <v>1.6</v>
      </c>
      <c r="J15" s="128">
        <v>0</v>
      </c>
      <c r="K15" s="128">
        <v>0.3</v>
      </c>
      <c r="L15" s="128">
        <v>0</v>
      </c>
      <c r="M15" s="128">
        <v>0.3</v>
      </c>
      <c r="N15" s="128">
        <v>0</v>
      </c>
      <c r="O15" s="128">
        <v>0.12</v>
      </c>
      <c r="P15" s="128">
        <v>0</v>
      </c>
      <c r="Q15" s="128">
        <v>0.12</v>
      </c>
      <c r="R15" s="128">
        <v>0</v>
      </c>
      <c r="S15" s="128">
        <v>4</v>
      </c>
      <c r="T15" s="128">
        <v>0</v>
      </c>
      <c r="U15" s="128">
        <v>4</v>
      </c>
      <c r="V15" s="128">
        <v>0</v>
      </c>
      <c r="W15" s="128">
        <v>1.6</v>
      </c>
      <c r="X15" s="128">
        <v>0</v>
      </c>
      <c r="Y15" s="128">
        <v>1.6</v>
      </c>
      <c r="Z15" s="128">
        <v>0</v>
      </c>
      <c r="AA15" s="128">
        <v>4</v>
      </c>
      <c r="AB15" s="128">
        <v>0</v>
      </c>
      <c r="AC15" s="128">
        <v>4000</v>
      </c>
      <c r="AD15" s="128">
        <v>0</v>
      </c>
      <c r="AE15" s="138">
        <v>2.8</v>
      </c>
      <c r="AF15" s="126">
        <v>100</v>
      </c>
      <c r="AG15" s="126">
        <v>174.99999999999997</v>
      </c>
      <c r="AH15" s="121">
        <f t="shared" si="2"/>
        <v>4</v>
      </c>
      <c r="AI15" s="121">
        <f t="shared" si="3"/>
        <v>0</v>
      </c>
      <c r="AJ15" s="104">
        <f t="shared" si="4"/>
        <v>2.9999999999999997E-4</v>
      </c>
      <c r="AK15" s="104">
        <f t="shared" si="5"/>
        <v>0</v>
      </c>
      <c r="AL15" s="104">
        <f t="shared" si="6"/>
        <v>1.1999999999999999E-4</v>
      </c>
      <c r="AM15" s="104">
        <f t="shared" si="7"/>
        <v>0</v>
      </c>
      <c r="AN15" s="104">
        <f t="shared" si="8"/>
        <v>1.1999999999999999E-4</v>
      </c>
      <c r="AO15" s="104">
        <f t="shared" si="9"/>
        <v>0</v>
      </c>
    </row>
    <row r="16" spans="1:41">
      <c r="A16" s="116"/>
      <c r="B16" s="127" t="s">
        <v>22</v>
      </c>
      <c r="C16" s="124">
        <v>555</v>
      </c>
      <c r="D16" s="128">
        <v>86</v>
      </c>
      <c r="E16" s="128">
        <v>209</v>
      </c>
      <c r="F16" s="128">
        <v>260</v>
      </c>
      <c r="G16" s="125">
        <v>222</v>
      </c>
      <c r="H16" s="128">
        <v>34.4</v>
      </c>
      <c r="I16" s="128">
        <v>83.6</v>
      </c>
      <c r="J16" s="128">
        <v>104</v>
      </c>
      <c r="K16" s="128">
        <v>620.99353300000007</v>
      </c>
      <c r="L16" s="128">
        <v>92.460999999999999</v>
      </c>
      <c r="M16" s="128">
        <v>274.76373100000001</v>
      </c>
      <c r="N16" s="128">
        <v>253.76880199999999</v>
      </c>
      <c r="O16" s="128">
        <v>248.39746</v>
      </c>
      <c r="P16" s="128">
        <v>36.984400000000001</v>
      </c>
      <c r="Q16" s="128">
        <v>109.905512</v>
      </c>
      <c r="R16" s="128">
        <v>101.507548</v>
      </c>
      <c r="S16" s="128">
        <v>603</v>
      </c>
      <c r="T16" s="128">
        <v>102</v>
      </c>
      <c r="U16" s="128">
        <v>228</v>
      </c>
      <c r="V16" s="128">
        <v>273</v>
      </c>
      <c r="W16" s="128">
        <v>241.2</v>
      </c>
      <c r="X16" s="128">
        <v>40.799999999999997</v>
      </c>
      <c r="Y16" s="128">
        <v>91.2</v>
      </c>
      <c r="Z16" s="128">
        <v>109.2</v>
      </c>
      <c r="AA16" s="128">
        <v>603</v>
      </c>
      <c r="AB16" s="128">
        <v>102000</v>
      </c>
      <c r="AC16" s="128">
        <v>228000</v>
      </c>
      <c r="AD16" s="128">
        <v>273000</v>
      </c>
      <c r="AE16" s="138">
        <v>422.1</v>
      </c>
      <c r="AF16" s="126">
        <v>108.64864864864865</v>
      </c>
      <c r="AG16" s="126">
        <v>190.13513513513513</v>
      </c>
      <c r="AH16" s="121">
        <f t="shared" si="2"/>
        <v>603</v>
      </c>
      <c r="AI16" s="121">
        <f t="shared" si="3"/>
        <v>102000</v>
      </c>
      <c r="AJ16" s="104">
        <f t="shared" si="4"/>
        <v>0.27476373100000001</v>
      </c>
      <c r="AK16" s="104">
        <f t="shared" si="5"/>
        <v>0.25376880200000002</v>
      </c>
      <c r="AL16" s="104">
        <f t="shared" si="6"/>
        <v>0.24839745999999999</v>
      </c>
      <c r="AM16" s="104">
        <f t="shared" si="7"/>
        <v>3.6984400000000001E-2</v>
      </c>
      <c r="AN16" s="104">
        <f t="shared" si="8"/>
        <v>0.109905512</v>
      </c>
      <c r="AO16" s="104">
        <f t="shared" si="9"/>
        <v>0.101507548</v>
      </c>
    </row>
    <row r="17" spans="1:41">
      <c r="A17" s="116"/>
      <c r="B17" s="127" t="s">
        <v>23</v>
      </c>
      <c r="C17" s="124">
        <v>0</v>
      </c>
      <c r="D17" s="128">
        <v>0</v>
      </c>
      <c r="E17" s="128">
        <v>0</v>
      </c>
      <c r="F17" s="128">
        <v>0</v>
      </c>
      <c r="G17" s="125">
        <v>0</v>
      </c>
      <c r="H17" s="128"/>
      <c r="I17" s="128"/>
      <c r="J17" s="128"/>
      <c r="K17" s="128">
        <v>0</v>
      </c>
      <c r="L17" s="128">
        <v>0</v>
      </c>
      <c r="M17" s="128">
        <v>0</v>
      </c>
      <c r="N17" s="128">
        <v>0</v>
      </c>
      <c r="O17" s="128">
        <v>0</v>
      </c>
      <c r="P17" s="128">
        <v>0</v>
      </c>
      <c r="Q17" s="128">
        <v>0</v>
      </c>
      <c r="R17" s="128">
        <v>0</v>
      </c>
      <c r="S17" s="128"/>
      <c r="T17" s="128"/>
      <c r="U17" s="128"/>
      <c r="V17" s="128"/>
      <c r="W17" s="128">
        <v>0</v>
      </c>
      <c r="X17" s="128"/>
      <c r="Y17" s="128"/>
      <c r="Z17" s="128"/>
      <c r="AA17" s="128"/>
      <c r="AB17" s="128"/>
      <c r="AC17" s="128"/>
      <c r="AD17" s="128"/>
      <c r="AE17" s="128"/>
      <c r="AF17" s="126"/>
      <c r="AG17" s="126"/>
      <c r="AH17" s="121">
        <f t="shared" si="2"/>
        <v>0</v>
      </c>
      <c r="AI17" s="121">
        <f t="shared" si="3"/>
        <v>0</v>
      </c>
      <c r="AJ17" s="104">
        <f t="shared" si="4"/>
        <v>0</v>
      </c>
      <c r="AK17" s="104">
        <f t="shared" si="5"/>
        <v>0</v>
      </c>
      <c r="AL17" s="104">
        <f t="shared" si="6"/>
        <v>0</v>
      </c>
      <c r="AM17" s="104">
        <f t="shared" si="7"/>
        <v>0</v>
      </c>
      <c r="AN17" s="104">
        <f t="shared" si="8"/>
        <v>0</v>
      </c>
      <c r="AO17" s="104">
        <f t="shared" si="9"/>
        <v>0</v>
      </c>
    </row>
    <row r="18" spans="1:41">
      <c r="A18" s="118">
        <v>4</v>
      </c>
      <c r="B18" s="34" t="s">
        <v>117</v>
      </c>
      <c r="C18" s="124">
        <v>273</v>
      </c>
      <c r="D18" s="125">
        <v>12</v>
      </c>
      <c r="E18" s="125">
        <v>230</v>
      </c>
      <c r="F18" s="125">
        <v>31</v>
      </c>
      <c r="G18" s="125">
        <v>191.1</v>
      </c>
      <c r="H18" s="125">
        <v>8.4</v>
      </c>
      <c r="I18" s="125">
        <v>161</v>
      </c>
      <c r="J18" s="125">
        <v>21.7</v>
      </c>
      <c r="K18" s="125">
        <v>188.55452299999999</v>
      </c>
      <c r="L18" s="125">
        <v>25.200431999999999</v>
      </c>
      <c r="M18" s="125">
        <v>104.47580499999999</v>
      </c>
      <c r="N18" s="125">
        <v>58.878286000000003</v>
      </c>
      <c r="O18" s="125">
        <v>131.98818499999999</v>
      </c>
      <c r="P18" s="125">
        <v>17.640307</v>
      </c>
      <c r="Q18" s="125">
        <v>73.133071000000001</v>
      </c>
      <c r="R18" s="125">
        <v>41.214807</v>
      </c>
      <c r="S18" s="125">
        <v>207</v>
      </c>
      <c r="T18" s="125">
        <v>22</v>
      </c>
      <c r="U18" s="125">
        <v>147</v>
      </c>
      <c r="V18" s="125">
        <v>38</v>
      </c>
      <c r="W18" s="125">
        <v>144.9</v>
      </c>
      <c r="X18" s="125">
        <v>15.399999999999999</v>
      </c>
      <c r="Y18" s="125">
        <v>102.9</v>
      </c>
      <c r="Z18" s="125">
        <v>26.6</v>
      </c>
      <c r="AA18" s="125">
        <v>207</v>
      </c>
      <c r="AB18" s="125">
        <v>22000</v>
      </c>
      <c r="AC18" s="125">
        <v>147000</v>
      </c>
      <c r="AD18" s="125">
        <v>38000</v>
      </c>
      <c r="AE18" s="137">
        <v>155.1</v>
      </c>
      <c r="AF18" s="126">
        <v>75.824175824175825</v>
      </c>
      <c r="AG18" s="126">
        <v>81.161695447409727</v>
      </c>
      <c r="AH18" s="121">
        <f t="shared" si="2"/>
        <v>207</v>
      </c>
      <c r="AI18" s="121">
        <f t="shared" si="3"/>
        <v>22000</v>
      </c>
      <c r="AJ18" s="104">
        <f t="shared" si="4"/>
        <v>0.10447580499999999</v>
      </c>
      <c r="AK18" s="104">
        <f t="shared" si="5"/>
        <v>5.8878286000000002E-2</v>
      </c>
      <c r="AL18" s="104">
        <f t="shared" si="6"/>
        <v>0.13198818499999998</v>
      </c>
      <c r="AM18" s="104">
        <f t="shared" si="7"/>
        <v>1.7640307000000001E-2</v>
      </c>
      <c r="AN18" s="104">
        <f t="shared" si="8"/>
        <v>7.3133071000000008E-2</v>
      </c>
      <c r="AO18" s="104">
        <f t="shared" si="9"/>
        <v>4.1214806999999999E-2</v>
      </c>
    </row>
    <row r="19" spans="1:41">
      <c r="A19" s="118">
        <v>5</v>
      </c>
      <c r="B19" s="32" t="s">
        <v>118</v>
      </c>
      <c r="C19" s="124">
        <v>0</v>
      </c>
      <c r="D19" s="125">
        <v>0</v>
      </c>
      <c r="E19" s="125">
        <v>0</v>
      </c>
      <c r="F19" s="125">
        <v>0</v>
      </c>
      <c r="G19" s="125">
        <v>0</v>
      </c>
      <c r="H19" s="125">
        <v>0</v>
      </c>
      <c r="I19" s="125">
        <v>0</v>
      </c>
      <c r="J19" s="125">
        <v>0</v>
      </c>
      <c r="K19" s="125">
        <v>7.9579029999999999</v>
      </c>
      <c r="L19" s="125">
        <v>1.8759999999999998E-3</v>
      </c>
      <c r="M19" s="125">
        <v>6.7457289999999999</v>
      </c>
      <c r="N19" s="125">
        <v>1.2102980000000001</v>
      </c>
      <c r="O19" s="125">
        <v>5.5705489999999998</v>
      </c>
      <c r="P19" s="125">
        <v>1.3140000000000001E-3</v>
      </c>
      <c r="Q19" s="125">
        <v>4.7220170000000001</v>
      </c>
      <c r="R19" s="125">
        <v>0.84721799999999992</v>
      </c>
      <c r="S19" s="125">
        <v>10</v>
      </c>
      <c r="T19" s="125">
        <v>5</v>
      </c>
      <c r="U19" s="125">
        <v>5</v>
      </c>
      <c r="V19" s="125">
        <v>0</v>
      </c>
      <c r="W19" s="125">
        <v>7</v>
      </c>
      <c r="X19" s="125">
        <v>3.5</v>
      </c>
      <c r="Y19" s="125">
        <v>3.5</v>
      </c>
      <c r="Z19" s="125">
        <v>0</v>
      </c>
      <c r="AA19" s="125">
        <v>10</v>
      </c>
      <c r="AB19" s="125">
        <v>5000</v>
      </c>
      <c r="AC19" s="125">
        <v>5000</v>
      </c>
      <c r="AD19" s="125">
        <v>0</v>
      </c>
      <c r="AE19" s="137">
        <v>8.5</v>
      </c>
      <c r="AF19" s="126"/>
      <c r="AG19" s="126"/>
      <c r="AH19" s="121">
        <f t="shared" si="2"/>
        <v>10</v>
      </c>
      <c r="AI19" s="121">
        <f t="shared" si="3"/>
        <v>5000</v>
      </c>
      <c r="AJ19" s="104">
        <f t="shared" si="4"/>
        <v>6.7457289999999998E-3</v>
      </c>
      <c r="AK19" s="104">
        <f t="shared" si="5"/>
        <v>1.2102980000000001E-3</v>
      </c>
      <c r="AL19" s="104">
        <f t="shared" si="6"/>
        <v>5.5705490000000002E-3</v>
      </c>
      <c r="AM19" s="104">
        <f t="shared" si="7"/>
        <v>1.314E-6</v>
      </c>
      <c r="AN19" s="104">
        <f t="shared" si="8"/>
        <v>4.7220170000000002E-3</v>
      </c>
      <c r="AO19" s="104">
        <f t="shared" si="9"/>
        <v>8.4721799999999995E-4</v>
      </c>
    </row>
    <row r="20" spans="1:41">
      <c r="A20" s="118">
        <v>6</v>
      </c>
      <c r="B20" s="34" t="s">
        <v>119</v>
      </c>
      <c r="C20" s="124">
        <v>72</v>
      </c>
      <c r="D20" s="125">
        <v>0</v>
      </c>
      <c r="E20" s="125">
        <v>65</v>
      </c>
      <c r="F20" s="125">
        <v>7</v>
      </c>
      <c r="G20" s="125">
        <v>7.2</v>
      </c>
      <c r="H20" s="125">
        <v>0</v>
      </c>
      <c r="I20" s="125">
        <v>6.5</v>
      </c>
      <c r="J20" s="125">
        <v>0.7</v>
      </c>
      <c r="K20" s="125">
        <v>323.87077899999997</v>
      </c>
      <c r="L20" s="125">
        <v>159.70699199999999</v>
      </c>
      <c r="M20" s="125">
        <v>159.70594399999999</v>
      </c>
      <c r="N20" s="125">
        <v>4.4578429999999996</v>
      </c>
      <c r="O20" s="125">
        <v>32.387096</v>
      </c>
      <c r="P20" s="125">
        <v>15.970700000000001</v>
      </c>
      <c r="Q20" s="125">
        <v>15.970600000000001</v>
      </c>
      <c r="R20" s="125">
        <v>0.44579599999999997</v>
      </c>
      <c r="S20" s="125">
        <v>90</v>
      </c>
      <c r="T20" s="125">
        <v>0</v>
      </c>
      <c r="U20" s="125">
        <v>85</v>
      </c>
      <c r="V20" s="125">
        <v>5</v>
      </c>
      <c r="W20" s="125">
        <v>9</v>
      </c>
      <c r="X20" s="125">
        <v>0</v>
      </c>
      <c r="Y20" s="125">
        <v>8.5</v>
      </c>
      <c r="Z20" s="125">
        <v>0.5</v>
      </c>
      <c r="AA20" s="125">
        <v>90</v>
      </c>
      <c r="AB20" s="125">
        <v>0</v>
      </c>
      <c r="AC20" s="125">
        <v>85000</v>
      </c>
      <c r="AD20" s="125">
        <v>5000</v>
      </c>
      <c r="AE20" s="137">
        <v>49.5</v>
      </c>
      <c r="AF20" s="126">
        <v>125</v>
      </c>
      <c r="AG20" s="126">
        <v>687.5</v>
      </c>
      <c r="AH20" s="121">
        <f t="shared" si="2"/>
        <v>90</v>
      </c>
      <c r="AI20" s="121">
        <f t="shared" si="3"/>
        <v>0</v>
      </c>
      <c r="AJ20" s="104">
        <f t="shared" si="4"/>
        <v>0.15970594399999999</v>
      </c>
      <c r="AK20" s="104">
        <f t="shared" si="5"/>
        <v>4.4578429999999995E-3</v>
      </c>
      <c r="AL20" s="104">
        <f t="shared" si="6"/>
        <v>3.2387095999999997E-2</v>
      </c>
      <c r="AM20" s="104">
        <f t="shared" si="7"/>
        <v>1.5970700000000001E-2</v>
      </c>
      <c r="AN20" s="104">
        <f t="shared" si="8"/>
        <v>1.5970600000000001E-2</v>
      </c>
      <c r="AO20" s="104">
        <f t="shared" si="9"/>
        <v>4.4579599999999999E-4</v>
      </c>
    </row>
    <row r="21" spans="1:41">
      <c r="A21" s="118">
        <v>7</v>
      </c>
      <c r="B21" s="34" t="s">
        <v>120</v>
      </c>
      <c r="C21" s="124">
        <v>285</v>
      </c>
      <c r="D21" s="125">
        <v>43</v>
      </c>
      <c r="E21" s="125">
        <v>113</v>
      </c>
      <c r="F21" s="125">
        <v>129</v>
      </c>
      <c r="G21" s="125">
        <v>114</v>
      </c>
      <c r="H21" s="125">
        <v>17.2</v>
      </c>
      <c r="I21" s="125">
        <v>45.2</v>
      </c>
      <c r="J21" s="125">
        <v>51.6</v>
      </c>
      <c r="K21" s="125">
        <v>274.44899599999997</v>
      </c>
      <c r="L21" s="125">
        <v>46.230499999999999</v>
      </c>
      <c r="M21" s="125">
        <v>108.666647</v>
      </c>
      <c r="N21" s="125">
        <v>119.551849</v>
      </c>
      <c r="O21" s="125">
        <v>109.77962699999999</v>
      </c>
      <c r="P21" s="125">
        <v>18.4922</v>
      </c>
      <c r="Q21" s="125">
        <v>43.466664999999999</v>
      </c>
      <c r="R21" s="125">
        <v>47.820762000000002</v>
      </c>
      <c r="S21" s="125">
        <v>314</v>
      </c>
      <c r="T21" s="125">
        <v>51</v>
      </c>
      <c r="U21" s="125">
        <v>126</v>
      </c>
      <c r="V21" s="125">
        <v>137</v>
      </c>
      <c r="W21" s="125">
        <v>125.6</v>
      </c>
      <c r="X21" s="125">
        <v>20.399999999999999</v>
      </c>
      <c r="Y21" s="125">
        <v>50.4</v>
      </c>
      <c r="Z21" s="125">
        <v>54.8</v>
      </c>
      <c r="AA21" s="125">
        <v>314</v>
      </c>
      <c r="AB21" s="125">
        <v>51000</v>
      </c>
      <c r="AC21" s="125">
        <v>126000</v>
      </c>
      <c r="AD21" s="125">
        <v>137000</v>
      </c>
      <c r="AE21" s="101">
        <v>314</v>
      </c>
      <c r="AF21" s="126">
        <v>110.17543859649123</v>
      </c>
      <c r="AG21" s="126">
        <v>275.43859649122805</v>
      </c>
      <c r="AH21" s="121">
        <f t="shared" si="2"/>
        <v>314</v>
      </c>
      <c r="AI21" s="121">
        <f t="shared" si="3"/>
        <v>51000</v>
      </c>
      <c r="AJ21" s="104">
        <f t="shared" si="4"/>
        <v>0.10866664699999999</v>
      </c>
      <c r="AK21" s="104">
        <f t="shared" si="5"/>
        <v>0.119551849</v>
      </c>
      <c r="AL21" s="104">
        <f t="shared" si="6"/>
        <v>0.10977962699999999</v>
      </c>
      <c r="AM21" s="104">
        <f t="shared" si="7"/>
        <v>1.84922E-2</v>
      </c>
      <c r="AN21" s="104">
        <f t="shared" si="8"/>
        <v>4.3466665000000002E-2</v>
      </c>
      <c r="AO21" s="104">
        <f t="shared" si="9"/>
        <v>4.7820762000000003E-2</v>
      </c>
    </row>
    <row r="22" spans="1:41">
      <c r="A22" s="118">
        <v>8</v>
      </c>
      <c r="B22" s="34" t="s">
        <v>121</v>
      </c>
      <c r="C22" s="124">
        <v>412</v>
      </c>
      <c r="D22" s="125">
        <v>154</v>
      </c>
      <c r="E22" s="125">
        <v>130</v>
      </c>
      <c r="F22" s="125">
        <v>128</v>
      </c>
      <c r="G22" s="125">
        <v>379</v>
      </c>
      <c r="H22" s="125">
        <v>148</v>
      </c>
      <c r="I22" s="125">
        <v>120.4</v>
      </c>
      <c r="J22" s="125">
        <v>110.6</v>
      </c>
      <c r="K22" s="125">
        <v>287.435</v>
      </c>
      <c r="L22" s="125">
        <v>86.491</v>
      </c>
      <c r="M22" s="125">
        <v>104.80200000000001</v>
      </c>
      <c r="N22" s="125">
        <v>96.141999999999996</v>
      </c>
      <c r="O22" s="125">
        <v>253.79499999999999</v>
      </c>
      <c r="P22" s="125">
        <v>80.281000000000006</v>
      </c>
      <c r="Q22" s="125">
        <v>94.691999999999993</v>
      </c>
      <c r="R22" s="125">
        <v>78.822000000000003</v>
      </c>
      <c r="S22" s="125">
        <v>348</v>
      </c>
      <c r="T22" s="125">
        <v>120</v>
      </c>
      <c r="U22" s="125">
        <v>120</v>
      </c>
      <c r="V22" s="125">
        <v>108</v>
      </c>
      <c r="W22" s="125">
        <v>318.89999999999998</v>
      </c>
      <c r="X22" s="125">
        <v>113.7</v>
      </c>
      <c r="Y22" s="125">
        <v>111.6</v>
      </c>
      <c r="Z22" s="125">
        <v>93.6</v>
      </c>
      <c r="AA22" s="125">
        <v>348</v>
      </c>
      <c r="AB22" s="125">
        <v>120000</v>
      </c>
      <c r="AC22" s="125">
        <v>120000</v>
      </c>
      <c r="AD22" s="125">
        <v>108000</v>
      </c>
      <c r="AE22" s="101">
        <v>348</v>
      </c>
      <c r="AF22" s="126">
        <v>84.466019417475721</v>
      </c>
      <c r="AG22" s="126">
        <v>91.820580474934033</v>
      </c>
      <c r="AH22" s="121">
        <f t="shared" si="2"/>
        <v>348</v>
      </c>
      <c r="AI22" s="121">
        <f t="shared" si="3"/>
        <v>120000</v>
      </c>
      <c r="AJ22" s="104">
        <f t="shared" si="4"/>
        <v>0.10480200000000001</v>
      </c>
      <c r="AK22" s="104">
        <f t="shared" si="5"/>
        <v>9.6141999999999991E-2</v>
      </c>
      <c r="AL22" s="104">
        <f t="shared" si="6"/>
        <v>0.25379499999999999</v>
      </c>
      <c r="AM22" s="104">
        <f t="shared" si="7"/>
        <v>8.0281000000000005E-2</v>
      </c>
      <c r="AN22" s="104">
        <f t="shared" si="8"/>
        <v>9.4691999999999998E-2</v>
      </c>
      <c r="AO22" s="104">
        <f t="shared" si="9"/>
        <v>7.8822000000000003E-2</v>
      </c>
    </row>
    <row r="23" spans="1:41">
      <c r="A23" s="116"/>
      <c r="B23" s="129" t="s">
        <v>122</v>
      </c>
      <c r="C23" s="124">
        <v>0</v>
      </c>
      <c r="D23" s="128">
        <v>0</v>
      </c>
      <c r="E23" s="128">
        <v>0</v>
      </c>
      <c r="F23" s="128">
        <v>0</v>
      </c>
      <c r="G23" s="125">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36">
        <v>0</v>
      </c>
      <c r="AF23" s="126"/>
      <c r="AG23" s="126"/>
      <c r="AH23" s="121">
        <f t="shared" si="2"/>
        <v>0</v>
      </c>
      <c r="AI23" s="121">
        <f t="shared" si="3"/>
        <v>0</v>
      </c>
      <c r="AJ23" s="104">
        <f t="shared" si="4"/>
        <v>0</v>
      </c>
      <c r="AK23" s="104">
        <f t="shared" si="5"/>
        <v>0</v>
      </c>
      <c r="AL23" s="104">
        <f t="shared" si="6"/>
        <v>0</v>
      </c>
      <c r="AM23" s="104">
        <f t="shared" si="7"/>
        <v>0</v>
      </c>
      <c r="AN23" s="104">
        <f t="shared" si="8"/>
        <v>0</v>
      </c>
      <c r="AO23" s="104">
        <f t="shared" si="9"/>
        <v>0</v>
      </c>
    </row>
    <row r="24" spans="1:41">
      <c r="A24" s="116"/>
      <c r="B24" s="130" t="s">
        <v>123</v>
      </c>
      <c r="C24" s="124">
        <v>302</v>
      </c>
      <c r="D24" s="128">
        <v>134</v>
      </c>
      <c r="E24" s="128">
        <v>98</v>
      </c>
      <c r="F24" s="128">
        <v>70</v>
      </c>
      <c r="G24" s="125">
        <v>302</v>
      </c>
      <c r="H24" s="128">
        <v>134</v>
      </c>
      <c r="I24" s="128">
        <v>98</v>
      </c>
      <c r="J24" s="128">
        <v>70</v>
      </c>
      <c r="K24" s="128">
        <v>177.63499999999999</v>
      </c>
      <c r="L24" s="128">
        <v>65.790999999999997</v>
      </c>
      <c r="M24" s="128">
        <v>71.102000000000004</v>
      </c>
      <c r="N24" s="128">
        <v>40.741999999999997</v>
      </c>
      <c r="O24" s="128">
        <v>177.63499999999999</v>
      </c>
      <c r="P24" s="128">
        <v>65.790999999999997</v>
      </c>
      <c r="Q24" s="128">
        <v>71.102000000000004</v>
      </c>
      <c r="R24" s="128">
        <v>40.741999999999997</v>
      </c>
      <c r="S24" s="128">
        <v>251</v>
      </c>
      <c r="T24" s="128">
        <v>99</v>
      </c>
      <c r="U24" s="128">
        <v>92</v>
      </c>
      <c r="V24" s="128">
        <v>60</v>
      </c>
      <c r="W24" s="128">
        <v>251</v>
      </c>
      <c r="X24" s="128">
        <v>99</v>
      </c>
      <c r="Y24" s="128">
        <v>92</v>
      </c>
      <c r="Z24" s="128">
        <v>60</v>
      </c>
      <c r="AA24" s="128">
        <v>251</v>
      </c>
      <c r="AB24" s="128">
        <v>99000</v>
      </c>
      <c r="AC24" s="128">
        <v>92000</v>
      </c>
      <c r="AD24" s="128">
        <v>60000</v>
      </c>
      <c r="AE24" s="136">
        <v>251</v>
      </c>
      <c r="AF24" s="126">
        <v>83.11258278145695</v>
      </c>
      <c r="AG24" s="126">
        <v>83.11258278145695</v>
      </c>
      <c r="AH24" s="121">
        <f t="shared" si="2"/>
        <v>251</v>
      </c>
      <c r="AI24" s="121">
        <f t="shared" si="3"/>
        <v>99000</v>
      </c>
      <c r="AJ24" s="104">
        <f t="shared" si="4"/>
        <v>7.1101999999999999E-2</v>
      </c>
      <c r="AK24" s="104">
        <f t="shared" si="5"/>
        <v>4.0742E-2</v>
      </c>
      <c r="AL24" s="104">
        <f t="shared" si="6"/>
        <v>0.17763499999999999</v>
      </c>
      <c r="AM24" s="104">
        <f t="shared" si="7"/>
        <v>6.5791000000000002E-2</v>
      </c>
      <c r="AN24" s="104">
        <f t="shared" si="8"/>
        <v>7.1101999999999999E-2</v>
      </c>
      <c r="AO24" s="104">
        <f t="shared" si="9"/>
        <v>4.0742E-2</v>
      </c>
    </row>
    <row r="25" spans="1:41">
      <c r="A25" s="116"/>
      <c r="B25" s="129" t="s">
        <v>124</v>
      </c>
      <c r="C25" s="124">
        <v>110</v>
      </c>
      <c r="D25" s="128">
        <v>20</v>
      </c>
      <c r="E25" s="128">
        <v>32</v>
      </c>
      <c r="F25" s="128">
        <v>58</v>
      </c>
      <c r="G25" s="125">
        <v>77</v>
      </c>
      <c r="H25" s="128">
        <v>14</v>
      </c>
      <c r="I25" s="128">
        <v>22.4</v>
      </c>
      <c r="J25" s="128">
        <v>40.6</v>
      </c>
      <c r="K25" s="128">
        <v>109.8</v>
      </c>
      <c r="L25" s="128">
        <v>20.7</v>
      </c>
      <c r="M25" s="128">
        <v>33.700000000000003</v>
      </c>
      <c r="N25" s="128">
        <v>55.4</v>
      </c>
      <c r="O25" s="128">
        <v>76.16</v>
      </c>
      <c r="P25" s="128">
        <v>14.49</v>
      </c>
      <c r="Q25" s="128">
        <v>23.59</v>
      </c>
      <c r="R25" s="128">
        <v>38.08</v>
      </c>
      <c r="S25" s="128">
        <v>97</v>
      </c>
      <c r="T25" s="128">
        <v>21</v>
      </c>
      <c r="U25" s="128">
        <v>28</v>
      </c>
      <c r="V25" s="128">
        <v>48</v>
      </c>
      <c r="W25" s="128">
        <v>67.900000000000006</v>
      </c>
      <c r="X25" s="128">
        <v>14.699999999999998</v>
      </c>
      <c r="Y25" s="128">
        <v>19.600000000000001</v>
      </c>
      <c r="Z25" s="128">
        <v>33.6</v>
      </c>
      <c r="AA25" s="128">
        <v>97</v>
      </c>
      <c r="AB25" s="128">
        <v>21000</v>
      </c>
      <c r="AC25" s="128">
        <v>28000</v>
      </c>
      <c r="AD25" s="128">
        <v>48000</v>
      </c>
      <c r="AE25" s="136">
        <v>97</v>
      </c>
      <c r="AF25" s="126">
        <v>88.181818181818187</v>
      </c>
      <c r="AG25" s="126">
        <v>125.97402597402598</v>
      </c>
      <c r="AH25" s="121">
        <f t="shared" si="2"/>
        <v>97</v>
      </c>
      <c r="AI25" s="121">
        <f t="shared" si="3"/>
        <v>21000</v>
      </c>
      <c r="AJ25" s="104">
        <f t="shared" si="4"/>
        <v>3.3700000000000001E-2</v>
      </c>
      <c r="AK25" s="104">
        <f t="shared" si="5"/>
        <v>5.5399999999999998E-2</v>
      </c>
      <c r="AL25" s="104">
        <f t="shared" si="6"/>
        <v>7.6159999999999992E-2</v>
      </c>
      <c r="AM25" s="104">
        <f t="shared" si="7"/>
        <v>1.4489999999999999E-2</v>
      </c>
      <c r="AN25" s="104">
        <f t="shared" si="8"/>
        <v>2.359E-2</v>
      </c>
      <c r="AO25" s="104">
        <f t="shared" si="9"/>
        <v>3.8079999999999996E-2</v>
      </c>
    </row>
    <row r="26" spans="1:41">
      <c r="A26" s="118">
        <v>9</v>
      </c>
      <c r="B26" s="34" t="s">
        <v>125</v>
      </c>
      <c r="C26" s="124">
        <v>15500</v>
      </c>
      <c r="D26" s="125">
        <v>0</v>
      </c>
      <c r="E26" s="125">
        <v>13500</v>
      </c>
      <c r="F26" s="125">
        <v>2000</v>
      </c>
      <c r="G26" s="125">
        <v>5800</v>
      </c>
      <c r="H26" s="125">
        <v>0</v>
      </c>
      <c r="I26" s="125">
        <v>5200</v>
      </c>
      <c r="J26" s="125">
        <v>600</v>
      </c>
      <c r="K26" s="125">
        <v>3789.308548</v>
      </c>
      <c r="L26" s="125">
        <v>112.28314999999999</v>
      </c>
      <c r="M26" s="125">
        <v>824.48409800000002</v>
      </c>
      <c r="N26" s="125">
        <v>2852.5412999999999</v>
      </c>
      <c r="O26" s="125">
        <v>1275.3817120000001</v>
      </c>
      <c r="P26" s="125">
        <v>89.825679999999991</v>
      </c>
      <c r="Q26" s="125">
        <v>329.79364199999998</v>
      </c>
      <c r="R26" s="125">
        <v>855.76238999999998</v>
      </c>
      <c r="S26" s="125">
        <v>13200</v>
      </c>
      <c r="T26" s="125">
        <v>0</v>
      </c>
      <c r="U26" s="125">
        <v>11000</v>
      </c>
      <c r="V26" s="125">
        <v>2200</v>
      </c>
      <c r="W26" s="128">
        <v>5060</v>
      </c>
      <c r="X26" s="125">
        <v>0</v>
      </c>
      <c r="Y26" s="125">
        <v>4400</v>
      </c>
      <c r="Z26" s="125">
        <v>660</v>
      </c>
      <c r="AA26" s="125">
        <v>13200</v>
      </c>
      <c r="AB26" s="125">
        <v>0</v>
      </c>
      <c r="AC26" s="125">
        <v>11000000</v>
      </c>
      <c r="AD26" s="125">
        <v>2200000</v>
      </c>
      <c r="AE26" s="125">
        <v>5060</v>
      </c>
      <c r="AF26" s="126">
        <v>85.161290322580641</v>
      </c>
      <c r="AG26" s="126">
        <v>87.241379310344826</v>
      </c>
      <c r="AH26" s="121">
        <f t="shared" si="2"/>
        <v>13200</v>
      </c>
      <c r="AI26" s="121">
        <f t="shared" si="3"/>
        <v>0</v>
      </c>
      <c r="AJ26" s="104">
        <f t="shared" si="4"/>
        <v>0.824484098</v>
      </c>
      <c r="AK26" s="104">
        <f t="shared" si="5"/>
        <v>2.8525412999999999</v>
      </c>
      <c r="AL26" s="104">
        <f t="shared" si="6"/>
        <v>1.2753817120000002</v>
      </c>
      <c r="AM26" s="104">
        <f t="shared" si="7"/>
        <v>8.9825679999999991E-2</v>
      </c>
      <c r="AN26" s="104">
        <f t="shared" si="8"/>
        <v>0.329793642</v>
      </c>
      <c r="AO26" s="104">
        <f t="shared" si="9"/>
        <v>0.85576238999999998</v>
      </c>
    </row>
    <row r="27" spans="1:41">
      <c r="A27" s="118">
        <v>10</v>
      </c>
      <c r="B27" s="34" t="s">
        <v>126</v>
      </c>
      <c r="C27" s="124">
        <v>60</v>
      </c>
      <c r="D27" s="125">
        <v>5</v>
      </c>
      <c r="E27" s="125">
        <v>45</v>
      </c>
      <c r="F27" s="125">
        <v>10</v>
      </c>
      <c r="G27" s="125">
        <v>60</v>
      </c>
      <c r="H27" s="125">
        <v>5</v>
      </c>
      <c r="I27" s="125">
        <v>45</v>
      </c>
      <c r="J27" s="125">
        <v>10</v>
      </c>
      <c r="K27" s="125">
        <v>28.03</v>
      </c>
      <c r="L27" s="125">
        <v>8</v>
      </c>
      <c r="M27" s="125">
        <v>20.03</v>
      </c>
      <c r="N27" s="125">
        <v>0</v>
      </c>
      <c r="O27" s="125">
        <v>28.03</v>
      </c>
      <c r="P27" s="125">
        <v>8</v>
      </c>
      <c r="Q27" s="125">
        <v>20.03</v>
      </c>
      <c r="R27" s="125">
        <v>0</v>
      </c>
      <c r="S27" s="125">
        <v>98</v>
      </c>
      <c r="T27" s="125">
        <v>12</v>
      </c>
      <c r="U27" s="125">
        <v>66</v>
      </c>
      <c r="V27" s="125">
        <v>20</v>
      </c>
      <c r="W27" s="125">
        <v>98</v>
      </c>
      <c r="X27" s="125">
        <v>12</v>
      </c>
      <c r="Y27" s="125">
        <v>66</v>
      </c>
      <c r="Z27" s="125">
        <v>20</v>
      </c>
      <c r="AA27" s="125">
        <v>98</v>
      </c>
      <c r="AB27" s="125">
        <v>12000</v>
      </c>
      <c r="AC27" s="125">
        <v>66000</v>
      </c>
      <c r="AD27" s="125">
        <v>20000</v>
      </c>
      <c r="AE27" s="101">
        <v>98</v>
      </c>
      <c r="AF27" s="126">
        <v>163.33333333333334</v>
      </c>
      <c r="AG27" s="126">
        <v>163.33333333333334</v>
      </c>
      <c r="AH27" s="121">
        <f t="shared" si="2"/>
        <v>98</v>
      </c>
      <c r="AI27" s="121">
        <f t="shared" si="3"/>
        <v>12000</v>
      </c>
      <c r="AJ27" s="104">
        <f t="shared" si="4"/>
        <v>2.0030000000000003E-2</v>
      </c>
      <c r="AK27" s="104">
        <f t="shared" si="5"/>
        <v>0</v>
      </c>
      <c r="AL27" s="104">
        <f t="shared" si="6"/>
        <v>2.8030000000000003E-2</v>
      </c>
      <c r="AM27" s="104">
        <f t="shared" si="7"/>
        <v>8.0000000000000002E-3</v>
      </c>
      <c r="AN27" s="104">
        <f t="shared" si="8"/>
        <v>2.0030000000000003E-2</v>
      </c>
      <c r="AO27" s="104">
        <f t="shared" si="9"/>
        <v>0</v>
      </c>
    </row>
    <row r="28" spans="1:41">
      <c r="A28" s="116"/>
      <c r="B28" s="127" t="s">
        <v>127</v>
      </c>
      <c r="C28" s="124">
        <v>0</v>
      </c>
      <c r="D28" s="125"/>
      <c r="E28" s="125"/>
      <c r="F28" s="125"/>
      <c r="G28" s="125"/>
      <c r="H28" s="125"/>
      <c r="I28" s="125"/>
      <c r="J28" s="125"/>
      <c r="K28" s="125">
        <v>0</v>
      </c>
      <c r="L28" s="125">
        <v>0</v>
      </c>
      <c r="M28" s="125">
        <v>0</v>
      </c>
      <c r="N28" s="125">
        <v>0</v>
      </c>
      <c r="O28" s="125">
        <v>0</v>
      </c>
      <c r="P28" s="125">
        <v>0</v>
      </c>
      <c r="Q28" s="125">
        <v>0</v>
      </c>
      <c r="R28" s="125">
        <v>0</v>
      </c>
      <c r="S28" s="125"/>
      <c r="T28" s="125"/>
      <c r="U28" s="125"/>
      <c r="V28" s="125"/>
      <c r="W28" s="128">
        <v>0</v>
      </c>
      <c r="X28" s="125"/>
      <c r="Y28" s="125"/>
      <c r="Z28" s="125"/>
      <c r="AA28" s="125"/>
      <c r="AB28" s="125"/>
      <c r="AC28" s="125"/>
      <c r="AD28" s="125"/>
      <c r="AE28" s="125"/>
      <c r="AF28" s="126"/>
      <c r="AG28" s="126"/>
      <c r="AH28" s="121">
        <f t="shared" si="2"/>
        <v>0</v>
      </c>
      <c r="AI28" s="121">
        <f t="shared" si="3"/>
        <v>0</v>
      </c>
      <c r="AJ28" s="104">
        <f t="shared" si="4"/>
        <v>0</v>
      </c>
      <c r="AK28" s="104">
        <f t="shared" si="5"/>
        <v>0</v>
      </c>
      <c r="AL28" s="104">
        <f t="shared" si="6"/>
        <v>0</v>
      </c>
      <c r="AM28" s="104">
        <f t="shared" si="7"/>
        <v>0</v>
      </c>
      <c r="AN28" s="104">
        <f t="shared" si="8"/>
        <v>0</v>
      </c>
      <c r="AO28" s="104">
        <f t="shared" si="9"/>
        <v>0</v>
      </c>
    </row>
    <row r="29" spans="1:41">
      <c r="A29" s="116"/>
      <c r="B29" s="127" t="s">
        <v>128</v>
      </c>
      <c r="C29" s="124">
        <v>0</v>
      </c>
      <c r="D29" s="125"/>
      <c r="E29" s="125"/>
      <c r="F29" s="125"/>
      <c r="G29" s="125"/>
      <c r="H29" s="125"/>
      <c r="I29" s="125"/>
      <c r="J29" s="125"/>
      <c r="K29" s="125">
        <v>0</v>
      </c>
      <c r="L29" s="125">
        <v>0</v>
      </c>
      <c r="M29" s="125">
        <v>0</v>
      </c>
      <c r="N29" s="125">
        <v>0</v>
      </c>
      <c r="O29" s="125">
        <v>0</v>
      </c>
      <c r="P29" s="125">
        <v>0</v>
      </c>
      <c r="Q29" s="125">
        <v>0</v>
      </c>
      <c r="R29" s="125">
        <v>0</v>
      </c>
      <c r="S29" s="125"/>
      <c r="T29" s="125"/>
      <c r="U29" s="125"/>
      <c r="V29" s="125"/>
      <c r="W29" s="128">
        <v>0</v>
      </c>
      <c r="X29" s="125"/>
      <c r="Y29" s="125"/>
      <c r="Z29" s="125"/>
      <c r="AA29" s="125"/>
      <c r="AB29" s="125"/>
      <c r="AC29" s="125"/>
      <c r="AD29" s="125"/>
      <c r="AE29" s="125"/>
      <c r="AF29" s="126"/>
      <c r="AG29" s="126"/>
      <c r="AH29" s="121">
        <f t="shared" si="2"/>
        <v>0</v>
      </c>
      <c r="AI29" s="121">
        <f t="shared" si="3"/>
        <v>0</v>
      </c>
      <c r="AJ29" s="104">
        <f t="shared" si="4"/>
        <v>0</v>
      </c>
      <c r="AK29" s="104">
        <f t="shared" si="5"/>
        <v>0</v>
      </c>
      <c r="AL29" s="104">
        <f t="shared" si="6"/>
        <v>0</v>
      </c>
      <c r="AM29" s="104">
        <f t="shared" si="7"/>
        <v>0</v>
      </c>
      <c r="AN29" s="104">
        <f t="shared" si="8"/>
        <v>0</v>
      </c>
      <c r="AO29" s="104">
        <f t="shared" si="9"/>
        <v>0</v>
      </c>
    </row>
    <row r="30" spans="1:41">
      <c r="A30" s="118">
        <v>11</v>
      </c>
      <c r="B30" s="34" t="s">
        <v>20</v>
      </c>
      <c r="C30" s="124">
        <v>0</v>
      </c>
      <c r="D30" s="125">
        <v>0</v>
      </c>
      <c r="E30" s="125">
        <v>0</v>
      </c>
      <c r="F30" s="125">
        <v>0</v>
      </c>
      <c r="G30" s="125">
        <v>0</v>
      </c>
      <c r="H30" s="125">
        <v>0</v>
      </c>
      <c r="I30" s="125">
        <v>0</v>
      </c>
      <c r="J30" s="125">
        <v>0</v>
      </c>
      <c r="K30" s="125">
        <v>0</v>
      </c>
      <c r="L30" s="125">
        <v>0</v>
      </c>
      <c r="M30" s="125">
        <v>0</v>
      </c>
      <c r="N30" s="125">
        <v>0</v>
      </c>
      <c r="O30" s="125">
        <v>0</v>
      </c>
      <c r="P30" s="125">
        <v>0</v>
      </c>
      <c r="Q30" s="125">
        <v>0</v>
      </c>
      <c r="R30" s="125">
        <v>0</v>
      </c>
      <c r="S30" s="125">
        <v>0</v>
      </c>
      <c r="T30" s="125">
        <v>0</v>
      </c>
      <c r="U30" s="125">
        <v>0</v>
      </c>
      <c r="V30" s="125">
        <v>0</v>
      </c>
      <c r="W30" s="128">
        <v>0</v>
      </c>
      <c r="X30" s="125">
        <v>0</v>
      </c>
      <c r="Y30" s="125">
        <v>0</v>
      </c>
      <c r="Z30" s="125">
        <v>0</v>
      </c>
      <c r="AA30" s="125">
        <v>0</v>
      </c>
      <c r="AB30" s="125">
        <v>0</v>
      </c>
      <c r="AC30" s="125">
        <v>0</v>
      </c>
      <c r="AD30" s="125">
        <v>0</v>
      </c>
      <c r="AE30" s="125">
        <v>0</v>
      </c>
      <c r="AF30" s="126"/>
      <c r="AG30" s="126"/>
      <c r="AH30" s="121">
        <f t="shared" si="2"/>
        <v>0</v>
      </c>
      <c r="AI30" s="121">
        <f t="shared" si="3"/>
        <v>0</v>
      </c>
      <c r="AJ30" s="104">
        <f t="shared" si="4"/>
        <v>0</v>
      </c>
      <c r="AK30" s="104">
        <f t="shared" si="5"/>
        <v>0</v>
      </c>
      <c r="AL30" s="104">
        <f t="shared" si="6"/>
        <v>0</v>
      </c>
      <c r="AM30" s="104">
        <f t="shared" si="7"/>
        <v>0</v>
      </c>
      <c r="AN30" s="104">
        <f t="shared" si="8"/>
        <v>0</v>
      </c>
      <c r="AO30" s="104">
        <f t="shared" si="9"/>
        <v>0</v>
      </c>
    </row>
    <row r="31" spans="1:41">
      <c r="A31" s="118">
        <v>12</v>
      </c>
      <c r="B31" s="34" t="s">
        <v>5</v>
      </c>
      <c r="C31" s="124">
        <v>0</v>
      </c>
      <c r="D31" s="125">
        <v>0</v>
      </c>
      <c r="E31" s="125">
        <v>0</v>
      </c>
      <c r="F31" s="125">
        <v>0</v>
      </c>
      <c r="G31" s="125">
        <v>0</v>
      </c>
      <c r="H31" s="125">
        <v>0</v>
      </c>
      <c r="I31" s="125">
        <v>0</v>
      </c>
      <c r="J31" s="125">
        <v>0</v>
      </c>
      <c r="K31" s="125">
        <v>0</v>
      </c>
      <c r="L31" s="125">
        <v>0</v>
      </c>
      <c r="M31" s="125">
        <v>0</v>
      </c>
      <c r="N31" s="125">
        <v>0</v>
      </c>
      <c r="O31" s="125">
        <v>0</v>
      </c>
      <c r="P31" s="125">
        <v>0</v>
      </c>
      <c r="Q31" s="125">
        <v>0</v>
      </c>
      <c r="R31" s="125">
        <v>0</v>
      </c>
      <c r="S31" s="125">
        <v>0</v>
      </c>
      <c r="T31" s="125">
        <v>0</v>
      </c>
      <c r="U31" s="125">
        <v>0</v>
      </c>
      <c r="V31" s="125">
        <v>0</v>
      </c>
      <c r="W31" s="128">
        <v>0</v>
      </c>
      <c r="X31" s="125">
        <v>0</v>
      </c>
      <c r="Y31" s="125">
        <v>0</v>
      </c>
      <c r="Z31" s="125">
        <v>0</v>
      </c>
      <c r="AA31" s="125">
        <v>0</v>
      </c>
      <c r="AB31" s="125">
        <v>0</v>
      </c>
      <c r="AC31" s="125">
        <v>0</v>
      </c>
      <c r="AD31" s="125">
        <v>0</v>
      </c>
      <c r="AE31" s="125">
        <v>0</v>
      </c>
      <c r="AF31" s="126"/>
      <c r="AG31" s="126"/>
      <c r="AH31" s="121">
        <f t="shared" si="2"/>
        <v>0</v>
      </c>
      <c r="AI31" s="121">
        <f t="shared" si="3"/>
        <v>0</v>
      </c>
      <c r="AJ31" s="104">
        <f t="shared" si="4"/>
        <v>0</v>
      </c>
      <c r="AK31" s="104">
        <f t="shared" si="5"/>
        <v>0</v>
      </c>
      <c r="AL31" s="104">
        <f t="shared" si="6"/>
        <v>0</v>
      </c>
      <c r="AM31" s="104">
        <f t="shared" si="7"/>
        <v>0</v>
      </c>
      <c r="AN31" s="104">
        <f t="shared" si="8"/>
        <v>0</v>
      </c>
      <c r="AO31" s="104">
        <f t="shared" si="9"/>
        <v>0</v>
      </c>
    </row>
    <row r="32" spans="1:41" ht="31.5">
      <c r="A32" s="118">
        <v>13</v>
      </c>
      <c r="B32" s="27" t="s">
        <v>129</v>
      </c>
      <c r="C32" s="124">
        <v>50</v>
      </c>
      <c r="D32" s="125">
        <v>20</v>
      </c>
      <c r="E32" s="125">
        <v>30</v>
      </c>
      <c r="F32" s="125">
        <v>0</v>
      </c>
      <c r="G32" s="125">
        <v>50</v>
      </c>
      <c r="H32" s="125">
        <v>20</v>
      </c>
      <c r="I32" s="125">
        <v>30</v>
      </c>
      <c r="J32" s="125">
        <v>0</v>
      </c>
      <c r="K32" s="125">
        <v>71.756</v>
      </c>
      <c r="L32" s="125">
        <v>45.744999999999997</v>
      </c>
      <c r="M32" s="125">
        <v>26.010999999999999</v>
      </c>
      <c r="N32" s="125">
        <v>0</v>
      </c>
      <c r="O32" s="125">
        <v>71.756</v>
      </c>
      <c r="P32" s="125">
        <v>45.744999999999997</v>
      </c>
      <c r="Q32" s="125">
        <v>26.010999999999999</v>
      </c>
      <c r="R32" s="125">
        <v>0</v>
      </c>
      <c r="S32" s="125">
        <v>134</v>
      </c>
      <c r="T32" s="125">
        <v>30</v>
      </c>
      <c r="U32" s="125">
        <v>104</v>
      </c>
      <c r="V32" s="125">
        <v>0</v>
      </c>
      <c r="W32" s="128">
        <v>134</v>
      </c>
      <c r="X32" s="125">
        <v>30</v>
      </c>
      <c r="Y32" s="125">
        <v>104</v>
      </c>
      <c r="Z32" s="125">
        <v>0</v>
      </c>
      <c r="AA32" s="125">
        <v>134</v>
      </c>
      <c r="AB32" s="125">
        <v>30000</v>
      </c>
      <c r="AC32" s="125">
        <v>104000</v>
      </c>
      <c r="AD32" s="125">
        <v>0</v>
      </c>
      <c r="AE32" s="101">
        <v>134</v>
      </c>
      <c r="AF32" s="126">
        <v>268</v>
      </c>
      <c r="AG32" s="126">
        <v>268</v>
      </c>
      <c r="AH32" s="121">
        <f t="shared" si="2"/>
        <v>134</v>
      </c>
      <c r="AI32" s="121">
        <f t="shared" si="3"/>
        <v>30000</v>
      </c>
      <c r="AJ32" s="104">
        <f t="shared" si="4"/>
        <v>2.6010999999999999E-2</v>
      </c>
      <c r="AK32" s="104">
        <f t="shared" si="5"/>
        <v>0</v>
      </c>
      <c r="AL32" s="104">
        <f t="shared" si="6"/>
        <v>7.1756E-2</v>
      </c>
      <c r="AM32" s="104">
        <f t="shared" si="7"/>
        <v>4.5744999999999994E-2</v>
      </c>
      <c r="AN32" s="104">
        <f t="shared" si="8"/>
        <v>2.6010999999999999E-2</v>
      </c>
      <c r="AO32" s="104">
        <f t="shared" si="9"/>
        <v>0</v>
      </c>
    </row>
    <row r="33" spans="1:41" ht="31.5">
      <c r="A33" s="118">
        <v>14</v>
      </c>
      <c r="B33" s="27" t="s">
        <v>130</v>
      </c>
      <c r="C33" s="124">
        <v>0</v>
      </c>
      <c r="D33" s="125"/>
      <c r="E33" s="125"/>
      <c r="F33" s="125"/>
      <c r="G33" s="125"/>
      <c r="H33" s="125"/>
      <c r="I33" s="125"/>
      <c r="J33" s="125"/>
      <c r="K33" s="125">
        <v>0</v>
      </c>
      <c r="L33" s="125">
        <v>0</v>
      </c>
      <c r="M33" s="125">
        <v>0</v>
      </c>
      <c r="N33" s="125">
        <v>0</v>
      </c>
      <c r="O33" s="125">
        <v>0</v>
      </c>
      <c r="P33" s="125">
        <v>0</v>
      </c>
      <c r="Q33" s="125">
        <v>0</v>
      </c>
      <c r="R33" s="125">
        <v>0</v>
      </c>
      <c r="S33" s="125"/>
      <c r="T33" s="125"/>
      <c r="U33" s="125"/>
      <c r="V33" s="125"/>
      <c r="W33" s="128">
        <v>0</v>
      </c>
      <c r="X33" s="125"/>
      <c r="Y33" s="125"/>
      <c r="Z33" s="125"/>
      <c r="AA33" s="125"/>
      <c r="AB33" s="125"/>
      <c r="AC33" s="125"/>
      <c r="AD33" s="125"/>
      <c r="AE33" s="125"/>
      <c r="AF33" s="126"/>
      <c r="AG33" s="126"/>
      <c r="AH33" s="121">
        <f t="shared" si="2"/>
        <v>0</v>
      </c>
      <c r="AI33" s="121">
        <f t="shared" si="3"/>
        <v>0</v>
      </c>
      <c r="AJ33" s="104">
        <f t="shared" si="4"/>
        <v>0</v>
      </c>
      <c r="AK33" s="104">
        <f t="shared" si="5"/>
        <v>0</v>
      </c>
      <c r="AL33" s="104">
        <f t="shared" si="6"/>
        <v>0</v>
      </c>
      <c r="AM33" s="104">
        <f t="shared" si="7"/>
        <v>0</v>
      </c>
      <c r="AN33" s="104">
        <f t="shared" si="8"/>
        <v>0</v>
      </c>
      <c r="AO33" s="104">
        <f t="shared" si="9"/>
        <v>0</v>
      </c>
    </row>
    <row r="34" spans="1:41">
      <c r="A34" s="118">
        <v>15</v>
      </c>
      <c r="B34" s="32" t="s">
        <v>4</v>
      </c>
      <c r="C34" s="124">
        <v>553</v>
      </c>
      <c r="D34" s="125">
        <v>0</v>
      </c>
      <c r="E34" s="125">
        <v>553</v>
      </c>
      <c r="F34" s="125">
        <v>0</v>
      </c>
      <c r="G34" s="125">
        <v>553</v>
      </c>
      <c r="H34" s="125">
        <v>0</v>
      </c>
      <c r="I34" s="125">
        <v>553</v>
      </c>
      <c r="J34" s="125">
        <v>0</v>
      </c>
      <c r="K34" s="125">
        <v>242.13200000000001</v>
      </c>
      <c r="L34" s="125">
        <v>0</v>
      </c>
      <c r="M34" s="125">
        <v>231.245</v>
      </c>
      <c r="N34" s="125">
        <v>10.887</v>
      </c>
      <c r="O34" s="125">
        <v>242.13200000000001</v>
      </c>
      <c r="P34" s="125">
        <v>0</v>
      </c>
      <c r="Q34" s="125">
        <v>231.245</v>
      </c>
      <c r="R34" s="125">
        <v>10.887</v>
      </c>
      <c r="S34" s="125">
        <v>414</v>
      </c>
      <c r="T34" s="125">
        <v>0</v>
      </c>
      <c r="U34" s="125">
        <v>414</v>
      </c>
      <c r="V34" s="125">
        <v>0</v>
      </c>
      <c r="W34" s="128">
        <v>414</v>
      </c>
      <c r="X34" s="125">
        <v>0</v>
      </c>
      <c r="Y34" s="125">
        <v>414</v>
      </c>
      <c r="Z34" s="125">
        <v>0</v>
      </c>
      <c r="AA34" s="125">
        <v>414</v>
      </c>
      <c r="AB34" s="125">
        <v>0</v>
      </c>
      <c r="AC34" s="125">
        <v>414000</v>
      </c>
      <c r="AD34" s="125">
        <v>0</v>
      </c>
      <c r="AE34" s="137">
        <v>414</v>
      </c>
      <c r="AF34" s="120">
        <v>74.86437613019892</v>
      </c>
      <c r="AG34" s="120">
        <v>74.86437613019892</v>
      </c>
      <c r="AH34" s="121">
        <f t="shared" si="2"/>
        <v>414</v>
      </c>
      <c r="AI34" s="121">
        <f t="shared" si="3"/>
        <v>0</v>
      </c>
      <c r="AJ34" s="104">
        <f t="shared" si="4"/>
        <v>0.23124500000000001</v>
      </c>
      <c r="AK34" s="104">
        <f t="shared" si="5"/>
        <v>1.0887000000000001E-2</v>
      </c>
      <c r="AL34" s="104">
        <f t="shared" si="6"/>
        <v>0.24213200000000001</v>
      </c>
      <c r="AM34" s="104">
        <f t="shared" si="7"/>
        <v>0</v>
      </c>
      <c r="AN34" s="104">
        <f t="shared" si="8"/>
        <v>0.23124500000000001</v>
      </c>
      <c r="AO34" s="104">
        <f t="shared" si="9"/>
        <v>1.0887000000000001E-2</v>
      </c>
    </row>
    <row r="35" spans="1:41">
      <c r="A35" s="19" t="s">
        <v>6</v>
      </c>
      <c r="B35" s="28" t="s">
        <v>131</v>
      </c>
      <c r="C35" s="28"/>
      <c r="D35" s="125"/>
      <c r="E35" s="125"/>
      <c r="F35" s="125"/>
      <c r="G35" s="125"/>
      <c r="H35" s="125"/>
      <c r="I35" s="125"/>
      <c r="J35" s="125"/>
      <c r="K35" s="125">
        <v>0</v>
      </c>
      <c r="L35" s="125">
        <v>0</v>
      </c>
      <c r="M35" s="125">
        <v>0</v>
      </c>
      <c r="N35" s="125">
        <v>0</v>
      </c>
      <c r="O35" s="125">
        <v>0</v>
      </c>
      <c r="P35" s="125">
        <v>0</v>
      </c>
      <c r="Q35" s="125">
        <v>0</v>
      </c>
      <c r="R35" s="125">
        <v>0</v>
      </c>
      <c r="S35" s="131"/>
      <c r="T35" s="131"/>
      <c r="U35" s="131"/>
      <c r="V35" s="131"/>
      <c r="W35" s="128">
        <v>0</v>
      </c>
      <c r="X35" s="131"/>
      <c r="Y35" s="131"/>
      <c r="Z35" s="131"/>
      <c r="AA35" s="131">
        <v>584</v>
      </c>
      <c r="AB35" s="131"/>
      <c r="AC35" s="131"/>
      <c r="AD35" s="131"/>
      <c r="AE35" s="131">
        <v>584</v>
      </c>
      <c r="AF35" s="120"/>
      <c r="AG35" s="120"/>
      <c r="AH35" s="121">
        <f t="shared" si="2"/>
        <v>584</v>
      </c>
      <c r="AI35" s="121">
        <f t="shared" si="3"/>
        <v>0</v>
      </c>
      <c r="AJ35" s="104">
        <f t="shared" si="4"/>
        <v>0</v>
      </c>
      <c r="AK35" s="104">
        <f t="shared" si="5"/>
        <v>0</v>
      </c>
      <c r="AL35" s="104">
        <f t="shared" si="6"/>
        <v>0</v>
      </c>
      <c r="AM35" s="104">
        <f t="shared" si="7"/>
        <v>0</v>
      </c>
      <c r="AN35" s="104">
        <f t="shared" si="8"/>
        <v>0</v>
      </c>
      <c r="AO35" s="104">
        <f t="shared" si="9"/>
        <v>0</v>
      </c>
    </row>
    <row r="36" spans="1:41">
      <c r="A36" s="118">
        <v>1</v>
      </c>
      <c r="B36" s="27" t="s">
        <v>132</v>
      </c>
      <c r="C36" s="27"/>
      <c r="D36" s="125"/>
      <c r="E36" s="125"/>
      <c r="F36" s="125"/>
      <c r="G36" s="125"/>
      <c r="H36" s="125"/>
      <c r="I36" s="125"/>
      <c r="J36" s="125"/>
      <c r="K36" s="125">
        <v>0</v>
      </c>
      <c r="L36" s="125">
        <v>0</v>
      </c>
      <c r="M36" s="125">
        <v>0</v>
      </c>
      <c r="N36" s="125">
        <v>0</v>
      </c>
      <c r="O36" s="125">
        <v>0</v>
      </c>
      <c r="P36" s="125">
        <v>0</v>
      </c>
      <c r="Q36" s="125">
        <v>0</v>
      </c>
      <c r="R36" s="125">
        <v>0</v>
      </c>
      <c r="S36" s="132"/>
      <c r="T36" s="132"/>
      <c r="U36" s="132"/>
      <c r="V36" s="132"/>
      <c r="W36" s="128">
        <v>0</v>
      </c>
      <c r="X36" s="132"/>
      <c r="Y36" s="132"/>
      <c r="Z36" s="132"/>
      <c r="AA36" s="132">
        <v>584</v>
      </c>
      <c r="AB36" s="132"/>
      <c r="AC36" s="132"/>
      <c r="AD36" s="132"/>
      <c r="AE36" s="132">
        <v>584</v>
      </c>
      <c r="AF36" s="126"/>
      <c r="AG36" s="126"/>
      <c r="AH36" s="121">
        <f t="shared" si="2"/>
        <v>584</v>
      </c>
      <c r="AI36" s="121">
        <f t="shared" si="3"/>
        <v>0</v>
      </c>
      <c r="AJ36" s="104">
        <f t="shared" si="4"/>
        <v>0</v>
      </c>
      <c r="AK36" s="104">
        <f t="shared" si="5"/>
        <v>0</v>
      </c>
      <c r="AL36" s="104">
        <f t="shared" si="6"/>
        <v>0</v>
      </c>
      <c r="AM36" s="104">
        <f t="shared" si="7"/>
        <v>0</v>
      </c>
      <c r="AN36" s="104">
        <f t="shared" si="8"/>
        <v>0</v>
      </c>
      <c r="AO36" s="104">
        <f t="shared" si="9"/>
        <v>0</v>
      </c>
    </row>
    <row r="37" spans="1:41">
      <c r="A37" s="118">
        <v>2</v>
      </c>
      <c r="B37" s="27" t="s">
        <v>133</v>
      </c>
      <c r="C37" s="27"/>
      <c r="D37" s="125"/>
      <c r="E37" s="125"/>
      <c r="F37" s="125"/>
      <c r="G37" s="125"/>
      <c r="H37" s="125"/>
      <c r="I37" s="125"/>
      <c r="J37" s="125"/>
      <c r="K37" s="125">
        <v>0</v>
      </c>
      <c r="L37" s="125">
        <v>0</v>
      </c>
      <c r="M37" s="125">
        <v>0</v>
      </c>
      <c r="N37" s="125">
        <v>0</v>
      </c>
      <c r="O37" s="125">
        <v>0</v>
      </c>
      <c r="P37" s="125">
        <v>0</v>
      </c>
      <c r="Q37" s="125">
        <v>0</v>
      </c>
      <c r="R37" s="125">
        <v>0</v>
      </c>
      <c r="S37" s="132"/>
      <c r="T37" s="132"/>
      <c r="U37" s="132"/>
      <c r="V37" s="132"/>
      <c r="W37" s="128">
        <v>0</v>
      </c>
      <c r="X37" s="132"/>
      <c r="Y37" s="132"/>
      <c r="Z37" s="132"/>
      <c r="AA37" s="132"/>
      <c r="AB37" s="132"/>
      <c r="AC37" s="132"/>
      <c r="AD37" s="132"/>
      <c r="AE37" s="132"/>
      <c r="AF37" s="126"/>
      <c r="AG37" s="126"/>
      <c r="AH37" s="121">
        <f t="shared" si="2"/>
        <v>0</v>
      </c>
      <c r="AI37" s="121">
        <f t="shared" si="3"/>
        <v>0</v>
      </c>
      <c r="AJ37" s="104">
        <f t="shared" si="4"/>
        <v>0</v>
      </c>
      <c r="AK37" s="104">
        <f t="shared" si="5"/>
        <v>0</v>
      </c>
      <c r="AL37" s="104">
        <f t="shared" si="6"/>
        <v>0</v>
      </c>
      <c r="AM37" s="104">
        <f t="shared" si="7"/>
        <v>0</v>
      </c>
      <c r="AN37" s="104">
        <f t="shared" si="8"/>
        <v>0</v>
      </c>
      <c r="AO37" s="104">
        <f t="shared" si="9"/>
        <v>0</v>
      </c>
    </row>
    <row r="38" spans="1:41">
      <c r="A38" s="118">
        <v>3</v>
      </c>
      <c r="B38" s="27" t="s">
        <v>134</v>
      </c>
      <c r="C38" s="27"/>
      <c r="D38" s="125"/>
      <c r="E38" s="125"/>
      <c r="F38" s="125"/>
      <c r="G38" s="125"/>
      <c r="H38" s="125"/>
      <c r="I38" s="125"/>
      <c r="J38" s="125"/>
      <c r="K38" s="125">
        <v>0</v>
      </c>
      <c r="L38" s="125">
        <v>0</v>
      </c>
      <c r="M38" s="125">
        <v>0</v>
      </c>
      <c r="N38" s="125">
        <v>0</v>
      </c>
      <c r="O38" s="125">
        <v>0</v>
      </c>
      <c r="P38" s="125">
        <v>0</v>
      </c>
      <c r="Q38" s="125">
        <v>0</v>
      </c>
      <c r="R38" s="125">
        <v>0</v>
      </c>
      <c r="S38" s="132">
        <v>0</v>
      </c>
      <c r="T38" s="132"/>
      <c r="U38" s="132"/>
      <c r="V38" s="132"/>
      <c r="W38" s="128">
        <v>0</v>
      </c>
      <c r="X38" s="132"/>
      <c r="Y38" s="132"/>
      <c r="Z38" s="132"/>
      <c r="AA38" s="132"/>
      <c r="AB38" s="132"/>
      <c r="AC38" s="132"/>
      <c r="AD38" s="132"/>
      <c r="AE38" s="132"/>
      <c r="AF38" s="126"/>
      <c r="AG38" s="126"/>
      <c r="AH38" s="121">
        <f t="shared" si="2"/>
        <v>0</v>
      </c>
      <c r="AI38" s="121">
        <f t="shared" si="3"/>
        <v>0</v>
      </c>
      <c r="AJ38" s="104">
        <f t="shared" si="4"/>
        <v>0</v>
      </c>
      <c r="AK38" s="104">
        <f t="shared" si="5"/>
        <v>0</v>
      </c>
      <c r="AL38" s="104">
        <f t="shared" si="6"/>
        <v>0</v>
      </c>
      <c r="AM38" s="104">
        <f t="shared" si="7"/>
        <v>0</v>
      </c>
      <c r="AN38" s="104">
        <f t="shared" si="8"/>
        <v>0</v>
      </c>
      <c r="AO38" s="104">
        <f t="shared" si="9"/>
        <v>0</v>
      </c>
    </row>
    <row r="39" spans="1:41">
      <c r="A39" s="118">
        <v>4</v>
      </c>
      <c r="B39" s="27" t="s">
        <v>20</v>
      </c>
      <c r="C39" s="27"/>
      <c r="D39" s="125"/>
      <c r="E39" s="125"/>
      <c r="F39" s="125"/>
      <c r="G39" s="125"/>
      <c r="H39" s="125"/>
      <c r="I39" s="125"/>
      <c r="J39" s="125"/>
      <c r="K39" s="125">
        <v>0</v>
      </c>
      <c r="L39" s="125">
        <v>0</v>
      </c>
      <c r="M39" s="125">
        <v>0</v>
      </c>
      <c r="N39" s="125">
        <v>0</v>
      </c>
      <c r="O39" s="125">
        <v>0</v>
      </c>
      <c r="P39" s="125">
        <v>0</v>
      </c>
      <c r="Q39" s="125">
        <v>0</v>
      </c>
      <c r="R39" s="125">
        <v>0</v>
      </c>
      <c r="S39" s="132"/>
      <c r="T39" s="132"/>
      <c r="U39" s="132"/>
      <c r="V39" s="132"/>
      <c r="W39" s="128">
        <v>0</v>
      </c>
      <c r="X39" s="132"/>
      <c r="Y39" s="132"/>
      <c r="Z39" s="132"/>
      <c r="AA39" s="132"/>
      <c r="AB39" s="132"/>
      <c r="AC39" s="132"/>
      <c r="AD39" s="132"/>
      <c r="AE39" s="132"/>
      <c r="AF39" s="126"/>
      <c r="AG39" s="126"/>
      <c r="AH39" s="121">
        <f t="shared" si="2"/>
        <v>0</v>
      </c>
      <c r="AI39" s="121">
        <f t="shared" si="3"/>
        <v>0</v>
      </c>
      <c r="AJ39" s="104">
        <f t="shared" si="4"/>
        <v>0</v>
      </c>
      <c r="AK39" s="104">
        <f t="shared" si="5"/>
        <v>0</v>
      </c>
      <c r="AL39" s="104">
        <f t="shared" si="6"/>
        <v>0</v>
      </c>
      <c r="AM39" s="104">
        <f t="shared" si="7"/>
        <v>0</v>
      </c>
      <c r="AN39" s="104">
        <f t="shared" si="8"/>
        <v>0</v>
      </c>
      <c r="AO39" s="104">
        <f t="shared" si="9"/>
        <v>0</v>
      </c>
    </row>
    <row r="40" spans="1:41" ht="31.5">
      <c r="A40" s="23" t="s">
        <v>8</v>
      </c>
      <c r="B40" s="20" t="s">
        <v>135</v>
      </c>
      <c r="C40" s="123">
        <v>0</v>
      </c>
      <c r="D40" s="123">
        <v>0</v>
      </c>
      <c r="E40" s="123">
        <v>0</v>
      </c>
      <c r="F40" s="123">
        <v>0</v>
      </c>
      <c r="G40" s="123">
        <v>0</v>
      </c>
      <c r="H40" s="123">
        <v>0</v>
      </c>
      <c r="I40" s="123">
        <v>0</v>
      </c>
      <c r="J40" s="123">
        <v>0</v>
      </c>
      <c r="K40" s="123">
        <v>0</v>
      </c>
      <c r="L40" s="123">
        <v>0</v>
      </c>
      <c r="M40" s="123">
        <v>0</v>
      </c>
      <c r="N40" s="123">
        <v>0</v>
      </c>
      <c r="O40" s="123">
        <v>0</v>
      </c>
      <c r="P40" s="123">
        <v>0</v>
      </c>
      <c r="Q40" s="123">
        <v>0</v>
      </c>
      <c r="R40" s="123">
        <v>0</v>
      </c>
      <c r="S40" s="123">
        <v>0</v>
      </c>
      <c r="T40" s="123">
        <v>0</v>
      </c>
      <c r="U40" s="123">
        <v>0</v>
      </c>
      <c r="V40" s="123">
        <v>0</v>
      </c>
      <c r="W40" s="123">
        <v>0</v>
      </c>
      <c r="X40" s="123">
        <v>0</v>
      </c>
      <c r="Y40" s="123">
        <v>0</v>
      </c>
      <c r="Z40" s="123">
        <v>0</v>
      </c>
      <c r="AA40" s="123">
        <v>650</v>
      </c>
      <c r="AB40" s="123"/>
      <c r="AC40" s="123"/>
      <c r="AD40" s="123"/>
      <c r="AE40" s="123">
        <v>650</v>
      </c>
      <c r="AF40" s="133"/>
      <c r="AG40" s="133"/>
      <c r="AH40" s="121">
        <f t="shared" si="2"/>
        <v>650</v>
      </c>
      <c r="AI40" s="121">
        <f t="shared" si="3"/>
        <v>0</v>
      </c>
      <c r="AJ40" s="104">
        <f t="shared" si="4"/>
        <v>0</v>
      </c>
      <c r="AK40" s="104">
        <f t="shared" si="5"/>
        <v>0</v>
      </c>
      <c r="AL40" s="104">
        <f t="shared" si="6"/>
        <v>0</v>
      </c>
      <c r="AM40" s="104">
        <f t="shared" si="7"/>
        <v>0</v>
      </c>
      <c r="AN40" s="104">
        <f t="shared" si="8"/>
        <v>0</v>
      </c>
      <c r="AO40" s="104">
        <f t="shared" si="9"/>
        <v>0</v>
      </c>
    </row>
    <row r="41" spans="1:41">
      <c r="A41" s="23" t="s">
        <v>9</v>
      </c>
      <c r="B41" s="20" t="s">
        <v>7</v>
      </c>
      <c r="C41" s="123">
        <v>17847.699999999997</v>
      </c>
      <c r="D41" s="123">
        <v>7097.6</v>
      </c>
      <c r="E41" s="123">
        <v>4459.7</v>
      </c>
      <c r="F41" s="123">
        <v>6290.4</v>
      </c>
      <c r="G41" s="123">
        <v>17847.699999999997</v>
      </c>
      <c r="H41" s="123">
        <v>7097.6</v>
      </c>
      <c r="I41" s="123">
        <v>4459.7</v>
      </c>
      <c r="J41" s="123">
        <v>6290.4</v>
      </c>
      <c r="K41" s="123">
        <f>K42+K43</f>
        <v>17847.7</v>
      </c>
      <c r="L41" s="123">
        <f t="shared" ref="L41:AE41" si="10">L42+L43</f>
        <v>7097.6</v>
      </c>
      <c r="M41" s="123">
        <f t="shared" si="10"/>
        <v>4459.7</v>
      </c>
      <c r="N41" s="123">
        <f t="shared" si="10"/>
        <v>6290.4</v>
      </c>
      <c r="O41" s="123">
        <f t="shared" si="10"/>
        <v>17847.7</v>
      </c>
      <c r="P41" s="123">
        <f t="shared" si="10"/>
        <v>7097.6</v>
      </c>
      <c r="Q41" s="123">
        <f t="shared" si="10"/>
        <v>4459.7</v>
      </c>
      <c r="R41" s="123">
        <f t="shared" si="10"/>
        <v>6290.4</v>
      </c>
      <c r="S41" s="123">
        <f t="shared" si="10"/>
        <v>28257.8</v>
      </c>
      <c r="T41" s="123">
        <f t="shared" si="10"/>
        <v>10784.2</v>
      </c>
      <c r="U41" s="123">
        <f t="shared" si="10"/>
        <v>6767.3</v>
      </c>
      <c r="V41" s="123">
        <f t="shared" si="10"/>
        <v>10706.3</v>
      </c>
      <c r="W41" s="123">
        <f t="shared" si="10"/>
        <v>28257.8</v>
      </c>
      <c r="X41" s="123">
        <f t="shared" si="10"/>
        <v>10784.2</v>
      </c>
      <c r="Y41" s="123">
        <f t="shared" si="10"/>
        <v>6767.3</v>
      </c>
      <c r="Z41" s="123">
        <f t="shared" si="10"/>
        <v>10706.3</v>
      </c>
      <c r="AA41" s="123">
        <f t="shared" si="10"/>
        <v>125371</v>
      </c>
      <c r="AB41" s="123">
        <f t="shared" si="10"/>
        <v>0</v>
      </c>
      <c r="AC41" s="123">
        <f t="shared" si="10"/>
        <v>0</v>
      </c>
      <c r="AD41" s="123">
        <f t="shared" si="10"/>
        <v>0</v>
      </c>
      <c r="AE41" s="123">
        <f t="shared" si="10"/>
        <v>125371</v>
      </c>
      <c r="AF41" s="120">
        <v>702.44905506031603</v>
      </c>
      <c r="AG41" s="120">
        <v>702.44905506031603</v>
      </c>
      <c r="AH41" s="121">
        <f t="shared" si="2"/>
        <v>125371</v>
      </c>
      <c r="AI41" s="121">
        <f t="shared" si="3"/>
        <v>0</v>
      </c>
      <c r="AJ41" s="104">
        <f t="shared" si="4"/>
        <v>4.4596999999999998</v>
      </c>
      <c r="AK41" s="104">
        <f t="shared" si="5"/>
        <v>6.2904</v>
      </c>
      <c r="AL41" s="104">
        <f t="shared" si="6"/>
        <v>17.8477</v>
      </c>
      <c r="AM41" s="104">
        <f t="shared" si="7"/>
        <v>7.0976000000000008</v>
      </c>
      <c r="AN41" s="104">
        <f t="shared" si="8"/>
        <v>4.4596999999999998</v>
      </c>
      <c r="AO41" s="104">
        <f t="shared" si="9"/>
        <v>6.2904</v>
      </c>
    </row>
    <row r="42" spans="1:41">
      <c r="A42" s="38">
        <v>1</v>
      </c>
      <c r="B42" s="134" t="s">
        <v>136</v>
      </c>
      <c r="C42" s="125">
        <v>17847.699999999997</v>
      </c>
      <c r="D42" s="125">
        <v>7097.6</v>
      </c>
      <c r="E42" s="125">
        <v>4459.7</v>
      </c>
      <c r="F42" s="125">
        <v>6290.4</v>
      </c>
      <c r="G42" s="125">
        <v>17847.699999999997</v>
      </c>
      <c r="H42" s="125">
        <v>7097.6</v>
      </c>
      <c r="I42" s="125">
        <v>4459.7</v>
      </c>
      <c r="J42" s="125">
        <v>6290.4</v>
      </c>
      <c r="K42" s="125">
        <v>17847.7</v>
      </c>
      <c r="L42" s="125">
        <v>7097.6</v>
      </c>
      <c r="M42" s="125">
        <v>4459.7</v>
      </c>
      <c r="N42" s="125">
        <v>6290.4</v>
      </c>
      <c r="O42" s="125">
        <v>17847.7</v>
      </c>
      <c r="P42" s="125">
        <v>7097.6</v>
      </c>
      <c r="Q42" s="125">
        <v>4459.7</v>
      </c>
      <c r="R42" s="125">
        <v>6290.4</v>
      </c>
      <c r="S42" s="125">
        <v>27781.8</v>
      </c>
      <c r="T42" s="125">
        <v>10392.200000000001</v>
      </c>
      <c r="U42" s="125">
        <v>6725.3</v>
      </c>
      <c r="V42" s="125">
        <v>10664.3</v>
      </c>
      <c r="W42" s="125">
        <v>27781.8</v>
      </c>
      <c r="X42" s="125">
        <v>10392.200000000001</v>
      </c>
      <c r="Y42" s="125">
        <v>6725.3</v>
      </c>
      <c r="Z42" s="125">
        <v>10664.3</v>
      </c>
      <c r="AA42" s="125">
        <v>123658</v>
      </c>
      <c r="AB42" s="125"/>
      <c r="AC42" s="125"/>
      <c r="AD42" s="125"/>
      <c r="AE42" s="125">
        <v>123658</v>
      </c>
      <c r="AF42" s="126">
        <v>692.85117970382748</v>
      </c>
      <c r="AG42" s="126">
        <v>692.85117970382748</v>
      </c>
      <c r="AH42" s="121">
        <f t="shared" si="2"/>
        <v>123658</v>
      </c>
      <c r="AI42" s="121">
        <f t="shared" si="3"/>
        <v>0</v>
      </c>
      <c r="AJ42" s="104">
        <f t="shared" si="4"/>
        <v>4.4596999999999998</v>
      </c>
      <c r="AK42" s="104">
        <f t="shared" si="5"/>
        <v>6.2904</v>
      </c>
      <c r="AL42" s="104">
        <f t="shared" si="6"/>
        <v>17.8477</v>
      </c>
      <c r="AM42" s="104">
        <f t="shared" si="7"/>
        <v>7.0976000000000008</v>
      </c>
      <c r="AN42" s="104">
        <f t="shared" si="8"/>
        <v>4.4596999999999998</v>
      </c>
      <c r="AO42" s="104">
        <f t="shared" si="9"/>
        <v>6.2904</v>
      </c>
    </row>
    <row r="43" spans="1:41">
      <c r="A43" s="38">
        <v>2</v>
      </c>
      <c r="B43" s="134" t="s">
        <v>137</v>
      </c>
      <c r="C43" s="125">
        <v>0</v>
      </c>
      <c r="D43" s="125"/>
      <c r="E43" s="125"/>
      <c r="F43" s="125"/>
      <c r="G43" s="125">
        <v>0</v>
      </c>
      <c r="H43" s="125"/>
      <c r="I43" s="125"/>
      <c r="J43" s="125"/>
      <c r="K43" s="125">
        <v>0</v>
      </c>
      <c r="L43" s="125">
        <v>0</v>
      </c>
      <c r="M43" s="125">
        <v>0</v>
      </c>
      <c r="N43" s="125">
        <v>0</v>
      </c>
      <c r="O43" s="125">
        <v>0</v>
      </c>
      <c r="P43" s="125">
        <v>0</v>
      </c>
      <c r="Q43" s="125">
        <v>0</v>
      </c>
      <c r="R43" s="125">
        <v>0</v>
      </c>
      <c r="S43" s="125">
        <v>476</v>
      </c>
      <c r="T43" s="125">
        <v>392</v>
      </c>
      <c r="U43" s="125">
        <v>42</v>
      </c>
      <c r="V43" s="125">
        <v>42</v>
      </c>
      <c r="W43" s="125">
        <v>476</v>
      </c>
      <c r="X43" s="125">
        <v>392</v>
      </c>
      <c r="Y43" s="125">
        <v>42</v>
      </c>
      <c r="Z43" s="125">
        <v>42</v>
      </c>
      <c r="AA43" s="125">
        <v>1713</v>
      </c>
      <c r="AB43" s="125"/>
      <c r="AC43" s="125"/>
      <c r="AD43" s="125"/>
      <c r="AE43" s="125">
        <v>1713</v>
      </c>
      <c r="AF43" s="134"/>
      <c r="AG43" s="126"/>
      <c r="AH43" s="121">
        <f t="shared" si="2"/>
        <v>1713</v>
      </c>
      <c r="AI43" s="121">
        <f t="shared" si="3"/>
        <v>0</v>
      </c>
      <c r="AJ43" s="104">
        <f t="shared" si="4"/>
        <v>0</v>
      </c>
      <c r="AK43" s="104">
        <f t="shared" si="5"/>
        <v>0</v>
      </c>
      <c r="AL43" s="104">
        <f t="shared" si="6"/>
        <v>0</v>
      </c>
      <c r="AM43" s="104">
        <f t="shared" si="7"/>
        <v>0</v>
      </c>
      <c r="AN43" s="104">
        <f t="shared" si="8"/>
        <v>0</v>
      </c>
      <c r="AO43" s="104">
        <f t="shared" si="9"/>
        <v>0</v>
      </c>
    </row>
    <row r="44" spans="1:41">
      <c r="A44" s="135" t="s">
        <v>52</v>
      </c>
      <c r="B44" s="21" t="s">
        <v>138</v>
      </c>
      <c r="C44" s="125"/>
      <c r="D44" s="125"/>
      <c r="E44" s="125"/>
      <c r="F44" s="125"/>
      <c r="G44" s="125"/>
      <c r="H44" s="125"/>
      <c r="I44" s="125"/>
      <c r="J44" s="125"/>
      <c r="K44" s="125">
        <v>0</v>
      </c>
      <c r="L44" s="125">
        <v>0</v>
      </c>
      <c r="M44" s="125">
        <v>0</v>
      </c>
      <c r="N44" s="125">
        <v>0</v>
      </c>
      <c r="O44" s="125">
        <v>0</v>
      </c>
      <c r="P44" s="125">
        <v>0</v>
      </c>
      <c r="Q44" s="125">
        <v>0</v>
      </c>
      <c r="R44" s="125">
        <v>0</v>
      </c>
      <c r="S44" s="125">
        <v>0</v>
      </c>
      <c r="T44" s="125">
        <v>0</v>
      </c>
      <c r="U44" s="125">
        <v>0</v>
      </c>
      <c r="V44" s="125">
        <v>0</v>
      </c>
      <c r="W44" s="125">
        <v>0</v>
      </c>
      <c r="X44" s="125">
        <v>0</v>
      </c>
      <c r="Y44" s="125">
        <v>0</v>
      </c>
      <c r="Z44" s="125">
        <v>0</v>
      </c>
      <c r="AA44" s="125">
        <v>1237</v>
      </c>
      <c r="AB44" s="125"/>
      <c r="AC44" s="125"/>
      <c r="AD44" s="125"/>
      <c r="AE44" s="125">
        <v>1237</v>
      </c>
      <c r="AF44" s="134"/>
      <c r="AG44" s="134"/>
      <c r="AH44" s="121">
        <f t="shared" si="2"/>
        <v>1237</v>
      </c>
      <c r="AI44" s="121">
        <f t="shared" si="3"/>
        <v>0</v>
      </c>
      <c r="AJ44" s="104">
        <f t="shared" si="4"/>
        <v>0</v>
      </c>
      <c r="AK44" s="104">
        <f t="shared" si="5"/>
        <v>0</v>
      </c>
      <c r="AL44" s="104">
        <f t="shared" si="6"/>
        <v>0</v>
      </c>
      <c r="AM44" s="104">
        <f t="shared" si="7"/>
        <v>0</v>
      </c>
      <c r="AN44" s="104">
        <f t="shared" si="8"/>
        <v>0</v>
      </c>
      <c r="AO44" s="104">
        <f t="shared" si="9"/>
        <v>0</v>
      </c>
    </row>
    <row r="45" spans="1:41" ht="31.5">
      <c r="A45" s="135" t="s">
        <v>53</v>
      </c>
      <c r="B45" s="21" t="s">
        <v>139</v>
      </c>
      <c r="C45" s="125"/>
      <c r="D45" s="125"/>
      <c r="E45" s="125"/>
      <c r="F45" s="125"/>
      <c r="G45" s="125"/>
      <c r="H45" s="125"/>
      <c r="I45" s="125"/>
      <c r="J45" s="125"/>
      <c r="K45" s="125">
        <v>0</v>
      </c>
      <c r="L45" s="125">
        <v>0</v>
      </c>
      <c r="M45" s="125">
        <v>0</v>
      </c>
      <c r="N45" s="125">
        <v>0</v>
      </c>
      <c r="O45" s="125">
        <v>0</v>
      </c>
      <c r="P45" s="125">
        <v>0</v>
      </c>
      <c r="Q45" s="125">
        <v>0</v>
      </c>
      <c r="R45" s="125">
        <v>0</v>
      </c>
      <c r="S45" s="125">
        <v>476</v>
      </c>
      <c r="T45" s="125">
        <v>392</v>
      </c>
      <c r="U45" s="125">
        <v>42</v>
      </c>
      <c r="V45" s="125">
        <v>42</v>
      </c>
      <c r="W45" s="125">
        <v>476</v>
      </c>
      <c r="X45" s="125">
        <v>392</v>
      </c>
      <c r="Y45" s="125">
        <v>42</v>
      </c>
      <c r="Z45" s="125">
        <v>42</v>
      </c>
      <c r="AA45" s="125">
        <v>476</v>
      </c>
      <c r="AB45" s="125"/>
      <c r="AC45" s="125"/>
      <c r="AD45" s="125"/>
      <c r="AE45" s="125">
        <v>476</v>
      </c>
      <c r="AF45" s="134"/>
      <c r="AG45" s="134"/>
      <c r="AH45" s="121">
        <f t="shared" si="2"/>
        <v>476</v>
      </c>
      <c r="AI45" s="121">
        <f t="shared" si="3"/>
        <v>0</v>
      </c>
      <c r="AJ45" s="104">
        <f t="shared" si="4"/>
        <v>0</v>
      </c>
      <c r="AK45" s="104">
        <f t="shared" si="5"/>
        <v>0</v>
      </c>
      <c r="AL45" s="104">
        <f t="shared" si="6"/>
        <v>0</v>
      </c>
      <c r="AM45" s="104">
        <f t="shared" si="7"/>
        <v>0</v>
      </c>
      <c r="AN45" s="104">
        <f t="shared" si="8"/>
        <v>0</v>
      </c>
      <c r="AO45" s="104">
        <f t="shared" si="9"/>
        <v>0</v>
      </c>
    </row>
  </sheetData>
  <mergeCells count="20">
    <mergeCell ref="A6:A7"/>
    <mergeCell ref="B6:B7"/>
    <mergeCell ref="C6:J6"/>
    <mergeCell ref="C7:F7"/>
    <mergeCell ref="G7:J7"/>
    <mergeCell ref="K7:N7"/>
    <mergeCell ref="O7:R7"/>
    <mergeCell ref="S7:V7"/>
    <mergeCell ref="A1:B1"/>
    <mergeCell ref="A2:B2"/>
    <mergeCell ref="A3:AG3"/>
    <mergeCell ref="A4:AG4"/>
    <mergeCell ref="AD1:AG1"/>
    <mergeCell ref="K6:R6"/>
    <mergeCell ref="S6:Z6"/>
    <mergeCell ref="AA6:AE7"/>
    <mergeCell ref="AF6:AG6"/>
    <mergeCell ref="AF7:AF8"/>
    <mergeCell ref="AG7:AG8"/>
    <mergeCell ref="W7:Z7"/>
  </mergeCells>
  <pageMargins left="0.53" right="0.2" top="0.3" bottom="0.37" header="0.2" footer="0.2"/>
  <pageSetup paperSize="9" scale="80" orientation="landscape" verticalDpi="0" r:id="rId1"/>
  <drawing r:id="rId2"/>
</worksheet>
</file>

<file path=xl/worksheets/sheet4.xml><?xml version="1.0" encoding="utf-8"?>
<worksheet xmlns="http://schemas.openxmlformats.org/spreadsheetml/2006/main" xmlns:r="http://schemas.openxmlformats.org/officeDocument/2006/relationships">
  <dimension ref="A1:E26"/>
  <sheetViews>
    <sheetView tabSelected="1" workbookViewId="0">
      <selection activeCell="A5" sqref="A5"/>
    </sheetView>
  </sheetViews>
  <sheetFormatPr defaultRowHeight="15.75"/>
  <cols>
    <col min="1" max="1" width="4.125" customWidth="1"/>
    <col min="2" max="2" width="36.25" customWidth="1"/>
    <col min="3" max="3" width="14.625" customWidth="1"/>
    <col min="4" max="4" width="15.375" customWidth="1"/>
    <col min="5" max="5" width="15.625" customWidth="1"/>
  </cols>
  <sheetData>
    <row r="1" spans="1:5" ht="15.75" customHeight="1">
      <c r="A1" s="93" t="str">
        <f>'109'!A1:B1</f>
        <v>UBND XÃ HÒA TRẠCH</v>
      </c>
      <c r="B1" s="93"/>
      <c r="C1" s="5"/>
      <c r="D1" s="175" t="s">
        <v>230</v>
      </c>
      <c r="E1" s="175"/>
    </row>
    <row r="2" spans="1:5" ht="16.5">
      <c r="A2" s="95"/>
      <c r="B2" s="95"/>
      <c r="C2" s="5"/>
      <c r="D2" s="5"/>
      <c r="E2" s="5"/>
    </row>
    <row r="3" spans="1:5" ht="18.75">
      <c r="A3" s="87" t="s">
        <v>74</v>
      </c>
      <c r="B3" s="87"/>
      <c r="C3" s="87"/>
      <c r="D3" s="87"/>
      <c r="E3" s="87"/>
    </row>
    <row r="4" spans="1:5">
      <c r="A4" s="88" t="str">
        <f>'109'!A4:D4</f>
        <v>(Dự toán được Hội đồng nhân dân xã quyết định)</v>
      </c>
      <c r="B4" s="88"/>
      <c r="C4" s="88"/>
      <c r="D4" s="88"/>
      <c r="E4" s="88"/>
    </row>
    <row r="5" spans="1:5">
      <c r="A5" s="5"/>
      <c r="B5" s="5"/>
      <c r="C5" s="5"/>
      <c r="D5" s="5"/>
      <c r="E5" s="5"/>
    </row>
    <row r="6" spans="1:5" ht="25.5" customHeight="1">
      <c r="A6" s="177" t="s">
        <v>0</v>
      </c>
      <c r="B6" s="177" t="s">
        <v>35</v>
      </c>
      <c r="C6" s="178" t="s">
        <v>73</v>
      </c>
      <c r="D6" s="179"/>
      <c r="E6" s="180"/>
    </row>
    <row r="7" spans="1:5" ht="49.5">
      <c r="A7" s="177"/>
      <c r="B7" s="177"/>
      <c r="C7" s="139" t="s">
        <v>17</v>
      </c>
      <c r="D7" s="139" t="s">
        <v>75</v>
      </c>
      <c r="E7" s="139" t="s">
        <v>76</v>
      </c>
    </row>
    <row r="8" spans="1:5" ht="16.5">
      <c r="A8" s="181" t="s">
        <v>1</v>
      </c>
      <c r="B8" s="181" t="s">
        <v>2</v>
      </c>
      <c r="C8" s="181">
        <v>4</v>
      </c>
      <c r="D8" s="181">
        <v>5</v>
      </c>
      <c r="E8" s="181">
        <v>6</v>
      </c>
    </row>
    <row r="9" spans="1:5" ht="16.5">
      <c r="A9" s="181"/>
      <c r="B9" s="139" t="s">
        <v>77</v>
      </c>
      <c r="C9" s="182">
        <f t="shared" ref="C9:E9" si="0">C10+C24</f>
        <v>133611</v>
      </c>
      <c r="D9" s="182">
        <f t="shared" si="0"/>
        <v>5470</v>
      </c>
      <c r="E9" s="182">
        <f t="shared" si="0"/>
        <v>128141</v>
      </c>
    </row>
    <row r="10" spans="1:5" s="2" customFormat="1" ht="16.5">
      <c r="A10" s="139" t="s">
        <v>3</v>
      </c>
      <c r="B10" s="183" t="s">
        <v>142</v>
      </c>
      <c r="C10" s="182">
        <f t="shared" ref="C10:E10" si="1">SUM(C11:C23)</f>
        <v>131898</v>
      </c>
      <c r="D10" s="182">
        <f t="shared" si="1"/>
        <v>5470</v>
      </c>
      <c r="E10" s="182">
        <f t="shared" si="1"/>
        <v>126428</v>
      </c>
    </row>
    <row r="11" spans="1:5" ht="16.5">
      <c r="A11" s="181">
        <v>1</v>
      </c>
      <c r="B11" s="141" t="s">
        <v>26</v>
      </c>
      <c r="C11" s="184">
        <f>D11+E11</f>
        <v>1703</v>
      </c>
      <c r="D11" s="185"/>
      <c r="E11" s="184">
        <v>1703</v>
      </c>
    </row>
    <row r="12" spans="1:5" ht="16.5">
      <c r="A12" s="181">
        <v>2</v>
      </c>
      <c r="B12" s="141" t="s">
        <v>91</v>
      </c>
      <c r="C12" s="184">
        <f t="shared" ref="C12:C26" si="2">D12+E12</f>
        <v>1891</v>
      </c>
      <c r="D12" s="185"/>
      <c r="E12" s="184">
        <v>1891</v>
      </c>
    </row>
    <row r="13" spans="1:5" ht="16.5">
      <c r="A13" s="181">
        <v>3</v>
      </c>
      <c r="B13" s="186" t="s">
        <v>10</v>
      </c>
      <c r="C13" s="184">
        <f t="shared" si="2"/>
        <v>83010</v>
      </c>
      <c r="D13" s="184">
        <v>1195</v>
      </c>
      <c r="E13" s="184">
        <v>81815</v>
      </c>
    </row>
    <row r="14" spans="1:5" ht="16.5">
      <c r="A14" s="181">
        <v>5</v>
      </c>
      <c r="B14" s="186" t="s">
        <v>15</v>
      </c>
      <c r="C14" s="184">
        <f t="shared" si="2"/>
        <v>3400</v>
      </c>
      <c r="D14" s="185"/>
      <c r="E14" s="184">
        <v>3400</v>
      </c>
    </row>
    <row r="15" spans="1:5" ht="16.5">
      <c r="A15" s="181">
        <v>6</v>
      </c>
      <c r="B15" s="186" t="s">
        <v>58</v>
      </c>
      <c r="C15" s="184">
        <f t="shared" si="2"/>
        <v>548</v>
      </c>
      <c r="D15" s="184">
        <v>332</v>
      </c>
      <c r="E15" s="184">
        <v>216</v>
      </c>
    </row>
    <row r="16" spans="1:5" ht="16.5">
      <c r="A16" s="181">
        <v>7</v>
      </c>
      <c r="B16" s="186" t="s">
        <v>30</v>
      </c>
      <c r="C16" s="184">
        <f t="shared" si="2"/>
        <v>0</v>
      </c>
      <c r="D16" s="185"/>
      <c r="E16" s="184">
        <v>0</v>
      </c>
    </row>
    <row r="17" spans="1:5" ht="16.5">
      <c r="A17" s="181">
        <v>8</v>
      </c>
      <c r="B17" s="186" t="s">
        <v>11</v>
      </c>
      <c r="C17" s="184">
        <f t="shared" si="2"/>
        <v>15</v>
      </c>
      <c r="D17" s="185"/>
      <c r="E17" s="184">
        <v>15</v>
      </c>
    </row>
    <row r="18" spans="1:5" ht="16.5">
      <c r="A18" s="181">
        <v>9</v>
      </c>
      <c r="B18" s="186" t="s">
        <v>24</v>
      </c>
      <c r="C18" s="184">
        <f t="shared" si="2"/>
        <v>124</v>
      </c>
      <c r="D18" s="185"/>
      <c r="E18" s="184">
        <v>124</v>
      </c>
    </row>
    <row r="19" spans="1:5" ht="16.5">
      <c r="A19" s="181">
        <v>10</v>
      </c>
      <c r="B19" s="186" t="s">
        <v>12</v>
      </c>
      <c r="C19" s="184">
        <f t="shared" si="2"/>
        <v>5614</v>
      </c>
      <c r="D19" s="184">
        <v>3437</v>
      </c>
      <c r="E19" s="184">
        <v>2177</v>
      </c>
    </row>
    <row r="20" spans="1:5" ht="16.5">
      <c r="A20" s="181">
        <v>11</v>
      </c>
      <c r="B20" s="186" t="s">
        <v>14</v>
      </c>
      <c r="C20" s="184">
        <f t="shared" si="2"/>
        <v>23430</v>
      </c>
      <c r="D20" s="185"/>
      <c r="E20" s="184">
        <v>23430</v>
      </c>
    </row>
    <row r="21" spans="1:5" ht="16.5">
      <c r="A21" s="181">
        <v>12</v>
      </c>
      <c r="B21" s="186" t="s">
        <v>13</v>
      </c>
      <c r="C21" s="184">
        <f t="shared" si="2"/>
        <v>8289</v>
      </c>
      <c r="D21" s="187"/>
      <c r="E21" s="184">
        <v>8289</v>
      </c>
    </row>
    <row r="22" spans="1:5" ht="16.5">
      <c r="A22" s="181">
        <v>13</v>
      </c>
      <c r="B22" s="186" t="s">
        <v>29</v>
      </c>
      <c r="C22" s="184">
        <f t="shared" si="2"/>
        <v>1236</v>
      </c>
      <c r="D22" s="188">
        <v>506</v>
      </c>
      <c r="E22" s="189">
        <v>730</v>
      </c>
    </row>
    <row r="23" spans="1:5" ht="16.5">
      <c r="A23" s="190">
        <v>14</v>
      </c>
      <c r="B23" s="186" t="s">
        <v>56</v>
      </c>
      <c r="C23" s="184">
        <f t="shared" si="2"/>
        <v>2638</v>
      </c>
      <c r="D23" s="144"/>
      <c r="E23" s="191">
        <v>2638</v>
      </c>
    </row>
    <row r="24" spans="1:5" s="2" customFormat="1" ht="16.5">
      <c r="A24" s="139" t="s">
        <v>6</v>
      </c>
      <c r="B24" s="183" t="s">
        <v>143</v>
      </c>
      <c r="C24" s="182">
        <f t="shared" ref="C24:E24" si="3">C25+C26</f>
        <v>1713</v>
      </c>
      <c r="D24" s="182">
        <f t="shared" si="3"/>
        <v>0</v>
      </c>
      <c r="E24" s="182">
        <f t="shared" si="3"/>
        <v>1713</v>
      </c>
    </row>
    <row r="25" spans="1:5" ht="16.5">
      <c r="A25" s="190">
        <v>1</v>
      </c>
      <c r="B25" s="186" t="s">
        <v>144</v>
      </c>
      <c r="C25" s="184">
        <f t="shared" si="2"/>
        <v>1237</v>
      </c>
      <c r="D25" s="144"/>
      <c r="E25" s="144">
        <v>1237</v>
      </c>
    </row>
    <row r="26" spans="1:5" ht="16.5">
      <c r="A26" s="190">
        <v>2</v>
      </c>
      <c r="B26" s="186" t="s">
        <v>145</v>
      </c>
      <c r="C26" s="184">
        <f t="shared" si="2"/>
        <v>476</v>
      </c>
      <c r="D26" s="144"/>
      <c r="E26" s="144">
        <v>476</v>
      </c>
    </row>
  </sheetData>
  <mergeCells count="8">
    <mergeCell ref="A1:B1"/>
    <mergeCell ref="A3:E3"/>
    <mergeCell ref="A4:E4"/>
    <mergeCell ref="A6:A7"/>
    <mergeCell ref="B6:B7"/>
    <mergeCell ref="C6:E6"/>
    <mergeCell ref="A2:B2"/>
    <mergeCell ref="D1:E1"/>
  </mergeCells>
  <pageMargins left="0.84" right="0.19685039370078741" top="0.74803149606299213" bottom="0.74803149606299213" header="0.31496062992125984" footer="0.31496062992125984"/>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dimension ref="A1:K52"/>
  <sheetViews>
    <sheetView zoomScale="115" zoomScaleNormal="115" workbookViewId="0">
      <selection activeCell="C44" sqref="C44"/>
    </sheetView>
  </sheetViews>
  <sheetFormatPr defaultRowHeight="15.75"/>
  <cols>
    <col min="1" max="1" width="4.875" customWidth="1"/>
    <col min="2" max="2" width="25.375" customWidth="1"/>
    <col min="3" max="3" width="9.625" customWidth="1"/>
    <col min="4" max="4" width="8.875" customWidth="1"/>
    <col min="5" max="5" width="10.625" customWidth="1"/>
    <col min="6" max="6" width="11.25" hidden="1" customWidth="1"/>
    <col min="7" max="7" width="10.875" hidden="1" customWidth="1"/>
    <col min="8" max="8" width="8.25" customWidth="1"/>
    <col min="9" max="9" width="9.75" customWidth="1"/>
    <col min="10" max="10" width="11.5" customWidth="1"/>
    <col min="11" max="11" width="8.25" customWidth="1"/>
  </cols>
  <sheetData>
    <row r="1" spans="1:11" ht="16.5">
      <c r="A1" s="93" t="str">
        <f>'110'!A1:B1</f>
        <v>UBND XÃ HÒA TRẠCH</v>
      </c>
      <c r="B1" s="93"/>
      <c r="I1" s="89" t="s">
        <v>231</v>
      </c>
      <c r="J1" s="89"/>
      <c r="K1" s="89"/>
    </row>
    <row r="2" spans="1:11" ht="21.75" customHeight="1">
      <c r="A2" s="1"/>
      <c r="B2" s="73" t="s">
        <v>94</v>
      </c>
      <c r="C2" s="73"/>
      <c r="D2" s="73"/>
      <c r="E2" s="73"/>
      <c r="F2" s="73"/>
      <c r="G2" s="73"/>
      <c r="H2" s="73"/>
      <c r="I2" s="73"/>
      <c r="J2" s="73"/>
      <c r="K2" s="73"/>
    </row>
    <row r="3" spans="1:11">
      <c r="A3" s="88" t="str">
        <f>'110'!A4:E4</f>
        <v>(Dự toán được Hội đồng nhân dân xã quyết định)</v>
      </c>
      <c r="B3" s="88"/>
      <c r="C3" s="88"/>
      <c r="D3" s="88"/>
      <c r="E3" s="88"/>
      <c r="F3" s="88"/>
      <c r="G3" s="88"/>
      <c r="H3" s="88"/>
      <c r="I3" s="88"/>
      <c r="J3" s="88"/>
      <c r="K3" s="88"/>
    </row>
    <row r="4" spans="1:11">
      <c r="A4" s="1"/>
      <c r="B4" s="10"/>
      <c r="C4" s="5"/>
      <c r="D4" s="5"/>
      <c r="E4" s="5"/>
      <c r="F4" s="5"/>
      <c r="G4" s="5"/>
      <c r="H4" s="5"/>
      <c r="I4" s="5"/>
      <c r="J4" s="10" t="s">
        <v>200</v>
      </c>
      <c r="K4" s="5"/>
    </row>
    <row r="5" spans="1:11" s="59" customFormat="1">
      <c r="A5" s="96" t="s">
        <v>25</v>
      </c>
      <c r="B5" s="94" t="s">
        <v>78</v>
      </c>
      <c r="C5" s="94" t="s">
        <v>18</v>
      </c>
      <c r="D5" s="94" t="s">
        <v>79</v>
      </c>
      <c r="E5" s="94"/>
      <c r="F5" s="94" t="s">
        <v>92</v>
      </c>
      <c r="G5" s="94" t="s">
        <v>93</v>
      </c>
      <c r="H5" s="94" t="s">
        <v>57</v>
      </c>
      <c r="I5" s="94"/>
      <c r="J5" s="94"/>
      <c r="K5" s="94"/>
    </row>
    <row r="6" spans="1:11" s="59" customFormat="1">
      <c r="A6" s="96"/>
      <c r="B6" s="94"/>
      <c r="C6" s="94"/>
      <c r="D6" s="94"/>
      <c r="E6" s="94"/>
      <c r="F6" s="94"/>
      <c r="G6" s="94"/>
      <c r="H6" s="94" t="s">
        <v>16</v>
      </c>
      <c r="I6" s="94" t="s">
        <v>80</v>
      </c>
      <c r="J6" s="94" t="s">
        <v>19</v>
      </c>
      <c r="K6" s="94"/>
    </row>
    <row r="7" spans="1:11" s="59" customFormat="1">
      <c r="A7" s="96"/>
      <c r="B7" s="94"/>
      <c r="C7" s="94"/>
      <c r="D7" s="94"/>
      <c r="E7" s="94"/>
      <c r="F7" s="94"/>
      <c r="G7" s="94"/>
      <c r="H7" s="94"/>
      <c r="I7" s="94"/>
      <c r="J7" s="94"/>
      <c r="K7" s="94"/>
    </row>
    <row r="8" spans="1:11" s="59" customFormat="1" ht="51">
      <c r="A8" s="96"/>
      <c r="B8" s="94"/>
      <c r="C8" s="94"/>
      <c r="D8" s="16" t="s">
        <v>16</v>
      </c>
      <c r="E8" s="16" t="s">
        <v>81</v>
      </c>
      <c r="F8" s="94"/>
      <c r="G8" s="94"/>
      <c r="H8" s="94"/>
      <c r="I8" s="94"/>
      <c r="J8" s="16" t="s">
        <v>82</v>
      </c>
      <c r="K8" s="16" t="s">
        <v>83</v>
      </c>
    </row>
    <row r="9" spans="1:11" s="59" customFormat="1">
      <c r="A9" s="3"/>
      <c r="B9" s="67" t="s">
        <v>17</v>
      </c>
      <c r="C9" s="24"/>
      <c r="D9" s="44">
        <f t="shared" ref="D9:K9" si="0">D10+D18+D49</f>
        <v>64095</v>
      </c>
      <c r="E9" s="44">
        <f t="shared" si="0"/>
        <v>40292</v>
      </c>
      <c r="F9" s="44">
        <f t="shared" si="0"/>
        <v>0</v>
      </c>
      <c r="G9" s="44">
        <f t="shared" si="0"/>
        <v>0</v>
      </c>
      <c r="H9" s="44">
        <f t="shared" si="0"/>
        <v>5470</v>
      </c>
      <c r="I9" s="44">
        <f t="shared" si="0"/>
        <v>5178</v>
      </c>
      <c r="J9" s="44">
        <f t="shared" si="0"/>
        <v>5060</v>
      </c>
      <c r="K9" s="44">
        <f t="shared" si="0"/>
        <v>410</v>
      </c>
    </row>
    <row r="10" spans="1:11" s="59" customFormat="1">
      <c r="A10" s="24" t="s">
        <v>3</v>
      </c>
      <c r="B10" s="25" t="s">
        <v>150</v>
      </c>
      <c r="C10" s="24"/>
      <c r="D10" s="44">
        <f t="shared" ref="D10:E10" si="1">D11+D14+D16</f>
        <v>5035</v>
      </c>
      <c r="E10" s="44">
        <f t="shared" si="1"/>
        <v>4390</v>
      </c>
      <c r="F10" s="3"/>
      <c r="G10" s="3"/>
      <c r="H10" s="60">
        <v>292</v>
      </c>
      <c r="I10" s="61"/>
      <c r="J10" s="44">
        <v>292</v>
      </c>
      <c r="K10" s="53">
        <v>0</v>
      </c>
    </row>
    <row r="11" spans="1:11" s="59" customFormat="1">
      <c r="A11" s="24">
        <v>1</v>
      </c>
      <c r="B11" s="25" t="s">
        <v>33</v>
      </c>
      <c r="C11" s="24"/>
      <c r="D11" s="44">
        <f>D12+D13</f>
        <v>935</v>
      </c>
      <c r="E11" s="44">
        <f t="shared" ref="E11" si="2">E12+E13</f>
        <v>935</v>
      </c>
      <c r="F11" s="3"/>
      <c r="G11" s="3"/>
      <c r="H11" s="61">
        <v>42</v>
      </c>
      <c r="I11" s="61"/>
      <c r="J11" s="44">
        <v>42</v>
      </c>
      <c r="K11" s="53">
        <v>0</v>
      </c>
    </row>
    <row r="12" spans="1:11" s="59" customFormat="1" ht="47.25">
      <c r="A12" s="26" t="s">
        <v>151</v>
      </c>
      <c r="B12" s="27" t="s">
        <v>152</v>
      </c>
      <c r="C12" s="26" t="s">
        <v>192</v>
      </c>
      <c r="D12" s="45">
        <v>55</v>
      </c>
      <c r="E12" s="45">
        <v>55</v>
      </c>
      <c r="F12" s="3"/>
      <c r="G12" s="3"/>
      <c r="H12" s="3">
        <v>42</v>
      </c>
      <c r="I12" s="3"/>
      <c r="J12" s="54">
        <v>42</v>
      </c>
      <c r="K12" s="54"/>
    </row>
    <row r="13" spans="1:11" s="59" customFormat="1" ht="31.5">
      <c r="A13" s="26" t="s">
        <v>153</v>
      </c>
      <c r="B13" s="27" t="s">
        <v>60</v>
      </c>
      <c r="C13" s="26" t="s">
        <v>192</v>
      </c>
      <c r="D13" s="45">
        <v>880</v>
      </c>
      <c r="E13" s="45">
        <v>880</v>
      </c>
      <c r="F13" s="3"/>
      <c r="G13" s="3"/>
      <c r="H13" s="3">
        <v>0</v>
      </c>
      <c r="I13" s="3"/>
      <c r="J13" s="54">
        <v>0</v>
      </c>
      <c r="K13" s="54"/>
    </row>
    <row r="14" spans="1:11" s="59" customFormat="1">
      <c r="A14" s="24">
        <v>2</v>
      </c>
      <c r="B14" s="28" t="s">
        <v>32</v>
      </c>
      <c r="C14" s="24"/>
      <c r="D14" s="44">
        <f>D15</f>
        <v>1600</v>
      </c>
      <c r="E14" s="44">
        <f t="shared" ref="E14" si="3">E15</f>
        <v>955</v>
      </c>
      <c r="F14" s="3"/>
      <c r="G14" s="3"/>
      <c r="H14" s="3">
        <v>0</v>
      </c>
      <c r="I14" s="3"/>
      <c r="J14" s="53">
        <v>0</v>
      </c>
      <c r="K14" s="53">
        <v>0</v>
      </c>
    </row>
    <row r="15" spans="1:11" s="59" customFormat="1" ht="31.5">
      <c r="A15" s="26" t="s">
        <v>52</v>
      </c>
      <c r="B15" s="27" t="s">
        <v>154</v>
      </c>
      <c r="C15" s="39" t="s">
        <v>193</v>
      </c>
      <c r="D15" s="45">
        <v>1600</v>
      </c>
      <c r="E15" s="45">
        <v>955</v>
      </c>
      <c r="F15" s="3"/>
      <c r="G15" s="3"/>
      <c r="H15" s="3">
        <v>0</v>
      </c>
      <c r="I15" s="3"/>
      <c r="J15" s="45">
        <v>0</v>
      </c>
      <c r="K15" s="45"/>
    </row>
    <row r="16" spans="1:11" s="59" customFormat="1">
      <c r="A16" s="24">
        <v>3</v>
      </c>
      <c r="B16" s="28" t="s">
        <v>28</v>
      </c>
      <c r="C16" s="39"/>
      <c r="D16" s="44">
        <f t="shared" ref="D16:E16" si="4">SUM(D17:D17)</f>
        <v>2500</v>
      </c>
      <c r="E16" s="44">
        <f t="shared" si="4"/>
        <v>2500</v>
      </c>
      <c r="F16" s="3"/>
      <c r="G16" s="3"/>
      <c r="H16" s="3">
        <v>250</v>
      </c>
      <c r="I16" s="3"/>
      <c r="J16" s="53">
        <v>250</v>
      </c>
      <c r="K16" s="53">
        <v>0</v>
      </c>
    </row>
    <row r="17" spans="1:11" s="59" customFormat="1" ht="63">
      <c r="A17" s="26" t="s">
        <v>155</v>
      </c>
      <c r="B17" s="29" t="s">
        <v>156</v>
      </c>
      <c r="C17" s="26" t="s">
        <v>193</v>
      </c>
      <c r="D17" s="46">
        <v>2500</v>
      </c>
      <c r="E17" s="46">
        <v>2500</v>
      </c>
      <c r="F17" s="3"/>
      <c r="G17" s="3"/>
      <c r="H17" s="3">
        <v>250</v>
      </c>
      <c r="I17" s="3"/>
      <c r="J17" s="54">
        <v>250</v>
      </c>
      <c r="K17" s="54">
        <v>0</v>
      </c>
    </row>
    <row r="18" spans="1:11" s="59" customFormat="1" ht="31.5">
      <c r="A18" s="24" t="s">
        <v>6</v>
      </c>
      <c r="B18" s="25" t="s">
        <v>157</v>
      </c>
      <c r="C18" s="24"/>
      <c r="D18" s="44">
        <f>D19+D24+D44</f>
        <v>59060</v>
      </c>
      <c r="E18" s="44">
        <f t="shared" ref="E18:K18" si="5">E19+E24+E44</f>
        <v>35902</v>
      </c>
      <c r="F18" s="44">
        <f t="shared" si="5"/>
        <v>0</v>
      </c>
      <c r="G18" s="44">
        <f t="shared" si="5"/>
        <v>0</v>
      </c>
      <c r="H18" s="44">
        <f t="shared" si="5"/>
        <v>4672</v>
      </c>
      <c r="I18" s="44">
        <f t="shared" si="5"/>
        <v>4672</v>
      </c>
      <c r="J18" s="44">
        <f t="shared" si="5"/>
        <v>4262</v>
      </c>
      <c r="K18" s="44">
        <f t="shared" si="5"/>
        <v>410</v>
      </c>
    </row>
    <row r="19" spans="1:11" s="59" customFormat="1">
      <c r="A19" s="24">
        <v>1</v>
      </c>
      <c r="B19" s="25" t="s">
        <v>28</v>
      </c>
      <c r="C19" s="26"/>
      <c r="D19" s="44">
        <f>SUM(D20:D23)</f>
        <v>8280</v>
      </c>
      <c r="E19" s="44">
        <f t="shared" ref="E19:K19" si="6">SUM(E20:E23)</f>
        <v>4418</v>
      </c>
      <c r="F19" s="44">
        <f t="shared" si="6"/>
        <v>0</v>
      </c>
      <c r="G19" s="44">
        <f t="shared" si="6"/>
        <v>0</v>
      </c>
      <c r="H19" s="44">
        <f t="shared" si="6"/>
        <v>945</v>
      </c>
      <c r="I19" s="44">
        <f t="shared" si="6"/>
        <v>945</v>
      </c>
      <c r="J19" s="44">
        <f t="shared" si="6"/>
        <v>945</v>
      </c>
      <c r="K19" s="44">
        <f t="shared" si="6"/>
        <v>0</v>
      </c>
    </row>
    <row r="20" spans="1:11" s="59" customFormat="1" ht="31.5">
      <c r="A20" s="26" t="s">
        <v>151</v>
      </c>
      <c r="B20" s="27" t="s">
        <v>49</v>
      </c>
      <c r="C20" s="26" t="s">
        <v>194</v>
      </c>
      <c r="D20" s="45">
        <v>6000</v>
      </c>
      <c r="E20" s="45">
        <v>2400</v>
      </c>
      <c r="F20" s="3"/>
      <c r="G20" s="3"/>
      <c r="H20" s="3">
        <v>402</v>
      </c>
      <c r="I20" s="62">
        <f>H20</f>
        <v>402</v>
      </c>
      <c r="J20" s="54">
        <v>402</v>
      </c>
      <c r="K20" s="53"/>
    </row>
    <row r="21" spans="1:11" s="59" customFormat="1" ht="47.25">
      <c r="A21" s="26" t="s">
        <v>153</v>
      </c>
      <c r="B21" s="30" t="s">
        <v>59</v>
      </c>
      <c r="C21" s="26" t="s">
        <v>195</v>
      </c>
      <c r="D21" s="45">
        <v>542</v>
      </c>
      <c r="E21" s="45">
        <v>280</v>
      </c>
      <c r="F21" s="3"/>
      <c r="G21" s="3"/>
      <c r="H21" s="3">
        <v>200</v>
      </c>
      <c r="I21" s="62">
        <f t="shared" ref="I21:I22" si="7">H21</f>
        <v>200</v>
      </c>
      <c r="J21" s="54">
        <v>200</v>
      </c>
      <c r="K21" s="53"/>
    </row>
    <row r="22" spans="1:11" s="59" customFormat="1" ht="78.75">
      <c r="A22" s="26" t="s">
        <v>158</v>
      </c>
      <c r="B22" s="30" t="s">
        <v>159</v>
      </c>
      <c r="C22" s="26" t="s">
        <v>193</v>
      </c>
      <c r="D22" s="45">
        <v>895</v>
      </c>
      <c r="E22" s="45">
        <v>895</v>
      </c>
      <c r="F22" s="3"/>
      <c r="G22" s="3"/>
      <c r="H22" s="3">
        <v>50</v>
      </c>
      <c r="I22" s="62">
        <f t="shared" si="7"/>
        <v>50</v>
      </c>
      <c r="J22" s="54">
        <v>50</v>
      </c>
      <c r="K22" s="53"/>
    </row>
    <row r="23" spans="1:11" s="59" customFormat="1" ht="63">
      <c r="A23" s="26" t="s">
        <v>160</v>
      </c>
      <c r="B23" s="30" t="s">
        <v>161</v>
      </c>
      <c r="C23" s="26" t="s">
        <v>196</v>
      </c>
      <c r="D23" s="45">
        <v>843</v>
      </c>
      <c r="E23" s="45">
        <v>843</v>
      </c>
      <c r="F23" s="3"/>
      <c r="G23" s="3"/>
      <c r="H23" s="3">
        <v>293</v>
      </c>
      <c r="I23" s="62">
        <f>H23</f>
        <v>293</v>
      </c>
      <c r="J23" s="54">
        <v>293</v>
      </c>
      <c r="K23" s="53"/>
    </row>
    <row r="24" spans="1:11" s="59" customFormat="1">
      <c r="A24" s="24">
        <v>2</v>
      </c>
      <c r="B24" s="25" t="s">
        <v>31</v>
      </c>
      <c r="C24" s="24"/>
      <c r="D24" s="44">
        <f>D25+D34+D41</f>
        <v>46330</v>
      </c>
      <c r="E24" s="44">
        <f t="shared" ref="E24:I24" si="8">E25+E34+E41</f>
        <v>27534</v>
      </c>
      <c r="F24" s="44">
        <f t="shared" si="8"/>
        <v>0</v>
      </c>
      <c r="G24" s="44">
        <f t="shared" si="8"/>
        <v>0</v>
      </c>
      <c r="H24" s="44">
        <f t="shared" si="8"/>
        <v>3395</v>
      </c>
      <c r="I24" s="44">
        <f t="shared" si="8"/>
        <v>3395</v>
      </c>
      <c r="J24" s="53">
        <v>2985</v>
      </c>
      <c r="K24" s="53">
        <v>410</v>
      </c>
    </row>
    <row r="25" spans="1:11" s="59" customFormat="1">
      <c r="A25" s="24" t="s">
        <v>52</v>
      </c>
      <c r="B25" s="31" t="s">
        <v>162</v>
      </c>
      <c r="C25" s="40"/>
      <c r="D25" s="44">
        <f>SUM(D26:D33)</f>
        <v>31548</v>
      </c>
      <c r="E25" s="44">
        <f t="shared" ref="E25:I25" si="9">SUM(E26:E33)</f>
        <v>12752</v>
      </c>
      <c r="F25" s="44">
        <f t="shared" si="9"/>
        <v>0</v>
      </c>
      <c r="G25" s="44">
        <f t="shared" si="9"/>
        <v>0</v>
      </c>
      <c r="H25" s="44">
        <f t="shared" si="9"/>
        <v>1790</v>
      </c>
      <c r="I25" s="44">
        <f t="shared" si="9"/>
        <v>1790</v>
      </c>
      <c r="J25" s="53">
        <v>1640</v>
      </c>
      <c r="K25" s="53">
        <v>150</v>
      </c>
    </row>
    <row r="26" spans="1:11" s="59" customFormat="1" ht="31.5">
      <c r="A26" s="26" t="s">
        <v>163</v>
      </c>
      <c r="B26" s="27" t="s">
        <v>38</v>
      </c>
      <c r="C26" s="26" t="s">
        <v>194</v>
      </c>
      <c r="D26" s="45">
        <v>1000</v>
      </c>
      <c r="E26" s="45">
        <v>1000</v>
      </c>
      <c r="F26" s="3"/>
      <c r="G26" s="3"/>
      <c r="H26" s="3">
        <v>216</v>
      </c>
      <c r="I26" s="62">
        <f>H26</f>
        <v>216</v>
      </c>
      <c r="J26" s="54">
        <v>216</v>
      </c>
      <c r="K26" s="53"/>
    </row>
    <row r="27" spans="1:11" s="59" customFormat="1" ht="47.25">
      <c r="A27" s="26" t="s">
        <v>164</v>
      </c>
      <c r="B27" s="30" t="s">
        <v>42</v>
      </c>
      <c r="C27" s="26" t="s">
        <v>194</v>
      </c>
      <c r="D27" s="45">
        <v>8000</v>
      </c>
      <c r="E27" s="45">
        <v>1600</v>
      </c>
      <c r="F27" s="3"/>
      <c r="G27" s="3"/>
      <c r="H27" s="3">
        <v>400</v>
      </c>
      <c r="I27" s="62">
        <f t="shared" ref="I27:I32" si="10">H27</f>
        <v>400</v>
      </c>
      <c r="J27" s="54">
        <v>400</v>
      </c>
      <c r="K27" s="54"/>
    </row>
    <row r="28" spans="1:11" s="59" customFormat="1" ht="78.75">
      <c r="A28" s="26" t="s">
        <v>165</v>
      </c>
      <c r="B28" s="32" t="s">
        <v>45</v>
      </c>
      <c r="C28" s="26" t="s">
        <v>194</v>
      </c>
      <c r="D28" s="45">
        <v>14851</v>
      </c>
      <c r="E28" s="45">
        <v>4455</v>
      </c>
      <c r="F28" s="3"/>
      <c r="G28" s="3"/>
      <c r="H28" s="3">
        <v>400</v>
      </c>
      <c r="I28" s="62">
        <f t="shared" si="10"/>
        <v>400</v>
      </c>
      <c r="J28" s="54">
        <v>400</v>
      </c>
      <c r="K28" s="54"/>
    </row>
    <row r="29" spans="1:11" s="59" customFormat="1" ht="31.5">
      <c r="A29" s="26" t="s">
        <v>166</v>
      </c>
      <c r="B29" s="33" t="s">
        <v>48</v>
      </c>
      <c r="C29" s="26" t="s">
        <v>194</v>
      </c>
      <c r="D29" s="45">
        <v>2500</v>
      </c>
      <c r="E29" s="45">
        <v>2500</v>
      </c>
      <c r="F29" s="3"/>
      <c r="G29" s="3"/>
      <c r="H29" s="3">
        <v>154</v>
      </c>
      <c r="I29" s="62">
        <f t="shared" si="10"/>
        <v>154</v>
      </c>
      <c r="J29" s="54">
        <v>84</v>
      </c>
      <c r="K29" s="54">
        <v>70</v>
      </c>
    </row>
    <row r="30" spans="1:11" s="59" customFormat="1" ht="31.5">
      <c r="A30" s="26" t="s">
        <v>167</v>
      </c>
      <c r="B30" s="33" t="s">
        <v>51</v>
      </c>
      <c r="C30" s="26" t="s">
        <v>194</v>
      </c>
      <c r="D30" s="45">
        <v>297</v>
      </c>
      <c r="E30" s="45">
        <v>297</v>
      </c>
      <c r="F30" s="3"/>
      <c r="G30" s="3"/>
      <c r="H30" s="3">
        <v>120</v>
      </c>
      <c r="I30" s="62">
        <f t="shared" si="10"/>
        <v>120</v>
      </c>
      <c r="J30" s="54">
        <v>120</v>
      </c>
      <c r="K30" s="54"/>
    </row>
    <row r="31" spans="1:11" s="59" customFormat="1" ht="31.5">
      <c r="A31" s="26" t="s">
        <v>168</v>
      </c>
      <c r="B31" s="27" t="s">
        <v>39</v>
      </c>
      <c r="C31" s="26" t="s">
        <v>194</v>
      </c>
      <c r="D31" s="45">
        <v>1600</v>
      </c>
      <c r="E31" s="45">
        <v>1600</v>
      </c>
      <c r="F31" s="3"/>
      <c r="G31" s="3"/>
      <c r="H31" s="3">
        <v>250</v>
      </c>
      <c r="I31" s="62">
        <f t="shared" si="10"/>
        <v>250</v>
      </c>
      <c r="J31" s="54">
        <v>250</v>
      </c>
      <c r="K31" s="54"/>
    </row>
    <row r="32" spans="1:11" s="59" customFormat="1" ht="31.5">
      <c r="A32" s="26" t="s">
        <v>169</v>
      </c>
      <c r="B32" s="30" t="s">
        <v>40</v>
      </c>
      <c r="C32" s="26" t="s">
        <v>194</v>
      </c>
      <c r="D32" s="45">
        <v>1200</v>
      </c>
      <c r="E32" s="45">
        <v>1200</v>
      </c>
      <c r="F32" s="3"/>
      <c r="G32" s="3"/>
      <c r="H32" s="3">
        <v>200</v>
      </c>
      <c r="I32" s="62">
        <f t="shared" si="10"/>
        <v>200</v>
      </c>
      <c r="J32" s="54">
        <v>120</v>
      </c>
      <c r="K32" s="54">
        <v>80</v>
      </c>
    </row>
    <row r="33" spans="1:11" s="59" customFormat="1" ht="31.5">
      <c r="A33" s="26" t="s">
        <v>170</v>
      </c>
      <c r="B33" s="34" t="s">
        <v>171</v>
      </c>
      <c r="C33" s="39" t="s">
        <v>197</v>
      </c>
      <c r="D33" s="47">
        <v>2100</v>
      </c>
      <c r="E33" s="48">
        <v>100</v>
      </c>
      <c r="F33" s="3"/>
      <c r="G33" s="3"/>
      <c r="H33" s="3">
        <v>50</v>
      </c>
      <c r="I33" s="62">
        <f>H33</f>
        <v>50</v>
      </c>
      <c r="J33" s="54">
        <v>50</v>
      </c>
      <c r="K33" s="54"/>
    </row>
    <row r="34" spans="1:11" s="59" customFormat="1">
      <c r="A34" s="24" t="s">
        <v>53</v>
      </c>
      <c r="B34" s="35" t="s">
        <v>172</v>
      </c>
      <c r="C34" s="24"/>
      <c r="D34" s="44">
        <f>SUM(D35:D40)</f>
        <v>12422</v>
      </c>
      <c r="E34" s="44">
        <f t="shared" ref="E34:I34" si="11">SUM(E35:E40)</f>
        <v>12422</v>
      </c>
      <c r="F34" s="44">
        <f t="shared" si="11"/>
        <v>0</v>
      </c>
      <c r="G34" s="44">
        <f t="shared" si="11"/>
        <v>0</v>
      </c>
      <c r="H34" s="44">
        <f t="shared" si="11"/>
        <v>1313</v>
      </c>
      <c r="I34" s="44">
        <f t="shared" si="11"/>
        <v>1313</v>
      </c>
      <c r="J34" s="54">
        <v>1113</v>
      </c>
      <c r="K34" s="54">
        <v>200</v>
      </c>
    </row>
    <row r="35" spans="1:11" s="59" customFormat="1" ht="31.5">
      <c r="A35" s="26" t="s">
        <v>173</v>
      </c>
      <c r="B35" s="27" t="s">
        <v>34</v>
      </c>
      <c r="C35" s="26" t="s">
        <v>194</v>
      </c>
      <c r="D35" s="45">
        <v>1400</v>
      </c>
      <c r="E35" s="45">
        <v>1400</v>
      </c>
      <c r="F35" s="3"/>
      <c r="G35" s="3"/>
      <c r="H35" s="3">
        <v>300</v>
      </c>
      <c r="I35" s="62">
        <f>H35</f>
        <v>300</v>
      </c>
      <c r="J35" s="45">
        <v>300</v>
      </c>
      <c r="K35" s="44"/>
    </row>
    <row r="36" spans="1:11" s="59" customFormat="1" ht="31.5">
      <c r="A36" s="26" t="s">
        <v>174</v>
      </c>
      <c r="B36" s="27" t="s">
        <v>37</v>
      </c>
      <c r="C36" s="26" t="s">
        <v>198</v>
      </c>
      <c r="D36" s="45">
        <v>1123</v>
      </c>
      <c r="E36" s="45">
        <v>1123</v>
      </c>
      <c r="F36" s="3"/>
      <c r="G36" s="3"/>
      <c r="H36" s="3">
        <v>300</v>
      </c>
      <c r="I36" s="62">
        <f t="shared" ref="I36:I40" si="12">H36</f>
        <v>300</v>
      </c>
      <c r="J36" s="54">
        <v>300</v>
      </c>
      <c r="K36" s="54"/>
    </row>
    <row r="37" spans="1:11" s="59" customFormat="1" ht="31.5">
      <c r="A37" s="26" t="s">
        <v>175</v>
      </c>
      <c r="B37" s="36" t="s">
        <v>41</v>
      </c>
      <c r="C37" s="192" t="s">
        <v>233</v>
      </c>
      <c r="D37" s="45">
        <v>1200</v>
      </c>
      <c r="E37" s="45">
        <v>1200</v>
      </c>
      <c r="F37" s="3"/>
      <c r="G37" s="3"/>
      <c r="H37" s="3">
        <v>138</v>
      </c>
      <c r="I37" s="62">
        <f t="shared" si="12"/>
        <v>138</v>
      </c>
      <c r="J37" s="54">
        <v>138</v>
      </c>
      <c r="K37" s="54"/>
    </row>
    <row r="38" spans="1:11" s="59" customFormat="1" ht="47.25">
      <c r="A38" s="26" t="s">
        <v>176</v>
      </c>
      <c r="B38" s="30" t="s">
        <v>47</v>
      </c>
      <c r="C38" s="192" t="s">
        <v>233</v>
      </c>
      <c r="D38" s="45">
        <v>7300</v>
      </c>
      <c r="E38" s="45">
        <v>7300</v>
      </c>
      <c r="F38" s="3"/>
      <c r="G38" s="3"/>
      <c r="H38" s="3">
        <v>350</v>
      </c>
      <c r="I38" s="62">
        <f t="shared" si="12"/>
        <v>350</v>
      </c>
      <c r="J38" s="54">
        <v>150</v>
      </c>
      <c r="K38" s="54">
        <v>200</v>
      </c>
    </row>
    <row r="39" spans="1:11" s="59" customFormat="1" ht="31.5">
      <c r="A39" s="26" t="s">
        <v>177</v>
      </c>
      <c r="B39" s="30" t="s">
        <v>178</v>
      </c>
      <c r="C39" s="39" t="s">
        <v>196</v>
      </c>
      <c r="D39" s="49">
        <v>1057</v>
      </c>
      <c r="E39" s="48">
        <v>1057</v>
      </c>
      <c r="F39" s="3"/>
      <c r="G39" s="3"/>
      <c r="H39" s="3">
        <v>118</v>
      </c>
      <c r="I39" s="62">
        <f t="shared" si="12"/>
        <v>118</v>
      </c>
      <c r="J39" s="54">
        <v>118</v>
      </c>
      <c r="K39" s="54"/>
    </row>
    <row r="40" spans="1:11" s="59" customFormat="1" ht="47.25">
      <c r="A40" s="26" t="s">
        <v>179</v>
      </c>
      <c r="B40" s="30" t="s">
        <v>180</v>
      </c>
      <c r="C40" s="192" t="s">
        <v>234</v>
      </c>
      <c r="D40" s="50">
        <v>342</v>
      </c>
      <c r="E40" s="48">
        <v>342</v>
      </c>
      <c r="F40" s="3"/>
      <c r="G40" s="3"/>
      <c r="H40" s="3">
        <v>107</v>
      </c>
      <c r="I40" s="62">
        <f t="shared" si="12"/>
        <v>107</v>
      </c>
      <c r="J40" s="54">
        <v>107</v>
      </c>
      <c r="K40" s="54"/>
    </row>
    <row r="41" spans="1:11" s="59" customFormat="1">
      <c r="A41" s="24" t="s">
        <v>54</v>
      </c>
      <c r="B41" s="28" t="s">
        <v>181</v>
      </c>
      <c r="C41" s="24"/>
      <c r="D41" s="44">
        <f t="shared" ref="D41:I41" si="13">SUM(D42:D43)</f>
        <v>2360</v>
      </c>
      <c r="E41" s="44">
        <f t="shared" si="13"/>
        <v>2360</v>
      </c>
      <c r="F41" s="44">
        <f t="shared" si="13"/>
        <v>0</v>
      </c>
      <c r="G41" s="44">
        <f t="shared" si="13"/>
        <v>0</v>
      </c>
      <c r="H41" s="44">
        <f t="shared" si="13"/>
        <v>292</v>
      </c>
      <c r="I41" s="44">
        <f t="shared" si="13"/>
        <v>292</v>
      </c>
      <c r="J41" s="54">
        <v>232</v>
      </c>
      <c r="K41" s="53">
        <v>60</v>
      </c>
    </row>
    <row r="42" spans="1:11" s="59" customFormat="1" ht="31.5">
      <c r="A42" s="26" t="s">
        <v>182</v>
      </c>
      <c r="B42" s="32" t="s">
        <v>36</v>
      </c>
      <c r="C42" s="192" t="s">
        <v>235</v>
      </c>
      <c r="D42" s="50">
        <v>1200</v>
      </c>
      <c r="E42" s="48">
        <v>1200</v>
      </c>
      <c r="F42" s="3"/>
      <c r="G42" s="3"/>
      <c r="H42" s="3">
        <v>200</v>
      </c>
      <c r="I42" s="3">
        <f>H42</f>
        <v>200</v>
      </c>
      <c r="J42" s="53">
        <v>140</v>
      </c>
      <c r="K42" s="53">
        <v>60</v>
      </c>
    </row>
    <row r="43" spans="1:11" s="59" customFormat="1" ht="31.5">
      <c r="A43" s="26" t="s">
        <v>183</v>
      </c>
      <c r="B43" s="30" t="s">
        <v>46</v>
      </c>
      <c r="C43" s="192" t="s">
        <v>233</v>
      </c>
      <c r="D43" s="50">
        <v>1160</v>
      </c>
      <c r="E43" s="48">
        <v>1160</v>
      </c>
      <c r="F43" s="3"/>
      <c r="G43" s="3"/>
      <c r="H43" s="3">
        <v>92</v>
      </c>
      <c r="I43" s="3">
        <f>H43</f>
        <v>92</v>
      </c>
      <c r="J43" s="54">
        <v>92</v>
      </c>
      <c r="K43" s="54"/>
    </row>
    <row r="44" spans="1:11" s="59" customFormat="1">
      <c r="A44" s="18">
        <v>3</v>
      </c>
      <c r="B44" s="37" t="s">
        <v>32</v>
      </c>
      <c r="C44" s="41"/>
      <c r="D44" s="51">
        <f>SUM(D45:D48)</f>
        <v>4450</v>
      </c>
      <c r="E44" s="51">
        <f t="shared" ref="E44:I44" si="14">SUM(E45:E48)</f>
        <v>3950</v>
      </c>
      <c r="F44" s="51">
        <f t="shared" si="14"/>
        <v>0</v>
      </c>
      <c r="G44" s="51">
        <f t="shared" si="14"/>
        <v>0</v>
      </c>
      <c r="H44" s="51">
        <f t="shared" si="14"/>
        <v>332</v>
      </c>
      <c r="I44" s="51">
        <f t="shared" si="14"/>
        <v>332</v>
      </c>
      <c r="J44" s="54">
        <v>332</v>
      </c>
      <c r="K44" s="54">
        <v>0</v>
      </c>
    </row>
    <row r="45" spans="1:11" s="59" customFormat="1">
      <c r="A45" s="38" t="s">
        <v>155</v>
      </c>
      <c r="B45" s="27" t="s">
        <v>55</v>
      </c>
      <c r="C45" s="42">
        <v>2021</v>
      </c>
      <c r="D45" s="49">
        <v>1599</v>
      </c>
      <c r="E45" s="48">
        <v>1599</v>
      </c>
      <c r="F45" s="3"/>
      <c r="G45" s="3"/>
      <c r="H45" s="3">
        <v>83</v>
      </c>
      <c r="I45" s="3">
        <f>H45</f>
        <v>83</v>
      </c>
      <c r="J45" s="49">
        <v>83</v>
      </c>
      <c r="K45" s="51"/>
    </row>
    <row r="46" spans="1:11" s="59" customFormat="1" ht="31.5">
      <c r="A46" s="38" t="s">
        <v>184</v>
      </c>
      <c r="B46" s="30" t="s">
        <v>43</v>
      </c>
      <c r="C46" s="39" t="s">
        <v>50</v>
      </c>
      <c r="D46" s="49">
        <v>1164</v>
      </c>
      <c r="E46" s="48">
        <v>1164</v>
      </c>
      <c r="F46" s="3"/>
      <c r="G46" s="3"/>
      <c r="H46" s="3">
        <v>147</v>
      </c>
      <c r="I46" s="3">
        <f t="shared" ref="I46:I48" si="15">H46</f>
        <v>147</v>
      </c>
      <c r="J46" s="54">
        <v>147</v>
      </c>
      <c r="K46" s="54"/>
    </row>
    <row r="47" spans="1:11" s="59" customFormat="1" ht="47.25">
      <c r="A47" s="38" t="s">
        <v>185</v>
      </c>
      <c r="B47" s="36" t="s">
        <v>44</v>
      </c>
      <c r="C47" s="39" t="s">
        <v>50</v>
      </c>
      <c r="D47" s="49">
        <v>1100</v>
      </c>
      <c r="E47" s="48">
        <v>600</v>
      </c>
      <c r="F47" s="3"/>
      <c r="G47" s="3"/>
      <c r="H47" s="3">
        <v>65</v>
      </c>
      <c r="I47" s="3">
        <f t="shared" si="15"/>
        <v>65</v>
      </c>
      <c r="J47" s="54">
        <v>65</v>
      </c>
      <c r="K47" s="54"/>
    </row>
    <row r="48" spans="1:11" s="59" customFormat="1" ht="31.5">
      <c r="A48" s="38" t="s">
        <v>186</v>
      </c>
      <c r="B48" s="36" t="s">
        <v>187</v>
      </c>
      <c r="C48" s="39" t="s">
        <v>199</v>
      </c>
      <c r="D48" s="49">
        <v>587</v>
      </c>
      <c r="E48" s="48">
        <v>587</v>
      </c>
      <c r="F48" s="3"/>
      <c r="G48" s="3"/>
      <c r="H48" s="3">
        <v>37</v>
      </c>
      <c r="I48" s="3">
        <f t="shared" si="15"/>
        <v>37</v>
      </c>
      <c r="J48" s="54">
        <v>37</v>
      </c>
      <c r="K48" s="54"/>
    </row>
    <row r="49" spans="1:11" s="59" customFormat="1" ht="31.5">
      <c r="A49" s="18" t="s">
        <v>8</v>
      </c>
      <c r="B49" s="31" t="s">
        <v>188</v>
      </c>
      <c r="C49" s="43"/>
      <c r="D49" s="51"/>
      <c r="E49" s="52"/>
      <c r="F49" s="3"/>
      <c r="G49" s="3"/>
      <c r="H49" s="61">
        <f>SUM(H50:H52)</f>
        <v>506</v>
      </c>
      <c r="I49" s="61">
        <f t="shared" ref="I49:K49" si="16">SUM(I50:I52)</f>
        <v>506</v>
      </c>
      <c r="J49" s="61">
        <f t="shared" si="16"/>
        <v>506</v>
      </c>
      <c r="K49" s="61">
        <f t="shared" si="16"/>
        <v>0</v>
      </c>
    </row>
    <row r="50" spans="1:11" s="59" customFormat="1" ht="31.5">
      <c r="A50" s="38">
        <v>1</v>
      </c>
      <c r="B50" s="36" t="s">
        <v>189</v>
      </c>
      <c r="C50" s="39"/>
      <c r="D50" s="49"/>
      <c r="E50" s="48"/>
      <c r="F50" s="3"/>
      <c r="G50" s="3"/>
      <c r="H50" s="3">
        <v>30</v>
      </c>
      <c r="I50" s="3">
        <f>H50</f>
        <v>30</v>
      </c>
      <c r="J50" s="53">
        <v>30</v>
      </c>
      <c r="K50" s="53"/>
    </row>
    <row r="51" spans="1:11" s="59" customFormat="1" ht="29.25" customHeight="1">
      <c r="A51" s="63">
        <v>2</v>
      </c>
      <c r="B51" s="66" t="s">
        <v>190</v>
      </c>
      <c r="C51" s="64"/>
      <c r="D51" s="64"/>
      <c r="E51" s="64"/>
      <c r="F51" s="3"/>
      <c r="G51" s="3"/>
      <c r="H51" s="3">
        <v>150</v>
      </c>
      <c r="I51" s="3">
        <f t="shared" ref="I51:I52" si="17">H51</f>
        <v>150</v>
      </c>
      <c r="J51" s="54">
        <v>150</v>
      </c>
      <c r="K51" s="53"/>
    </row>
    <row r="52" spans="1:11" s="59" customFormat="1">
      <c r="A52" s="63">
        <v>3</v>
      </c>
      <c r="B52" s="64" t="s">
        <v>191</v>
      </c>
      <c r="C52" s="64"/>
      <c r="D52" s="64"/>
      <c r="E52" s="64"/>
      <c r="F52" s="3"/>
      <c r="G52" s="3"/>
      <c r="H52" s="3">
        <v>326</v>
      </c>
      <c r="I52" s="3">
        <f t="shared" si="17"/>
        <v>326</v>
      </c>
      <c r="J52" s="65">
        <v>326</v>
      </c>
      <c r="K52" s="65"/>
    </row>
  </sheetData>
  <mergeCells count="14">
    <mergeCell ref="A1:B1"/>
    <mergeCell ref="B2:K2"/>
    <mergeCell ref="A5:A8"/>
    <mergeCell ref="B5:B8"/>
    <mergeCell ref="C5:C8"/>
    <mergeCell ref="D5:E7"/>
    <mergeCell ref="F5:F8"/>
    <mergeCell ref="G5:G8"/>
    <mergeCell ref="A3:K3"/>
    <mergeCell ref="H5:K5"/>
    <mergeCell ref="H6:H8"/>
    <mergeCell ref="I6:I8"/>
    <mergeCell ref="J6:K7"/>
    <mergeCell ref="I1:K1"/>
  </mergeCells>
  <pageMargins left="0.70866141732283472" right="0.19685039370078741" top="0.59055118110236227" bottom="0.74803149606299213" header="0.31496062992125984" footer="0.31496062992125984"/>
  <pageSetup paperSize="9" scale="90" orientation="portrait" verticalDpi="0" r:id="rId1"/>
  <drawing r:id="rId2"/>
</worksheet>
</file>

<file path=xl/worksheets/sheet6.xml><?xml version="1.0" encoding="utf-8"?>
<worksheet xmlns="http://schemas.openxmlformats.org/spreadsheetml/2006/main" xmlns:r="http://schemas.openxmlformats.org/officeDocument/2006/relationships">
  <dimension ref="A1:G17"/>
  <sheetViews>
    <sheetView workbookViewId="0">
      <selection activeCell="F12" sqref="F12"/>
    </sheetView>
  </sheetViews>
  <sheetFormatPr defaultRowHeight="15.75"/>
  <cols>
    <col min="1" max="1" width="28.75" customWidth="1"/>
    <col min="2" max="2" width="10.25" hidden="1" customWidth="1"/>
    <col min="3" max="3" width="11" hidden="1" customWidth="1"/>
    <col min="4" max="4" width="9.75" hidden="1" customWidth="1"/>
    <col min="5" max="5" width="15.25" customWidth="1"/>
    <col min="6" max="6" width="14.875" customWidth="1"/>
    <col min="7" max="7" width="14.625" customWidth="1"/>
  </cols>
  <sheetData>
    <row r="1" spans="1:7">
      <c r="A1" s="17" t="str">
        <f>'111'!A1:B1</f>
        <v>UBND XÃ HÒA TRẠCH</v>
      </c>
      <c r="E1" s="89" t="s">
        <v>232</v>
      </c>
      <c r="F1" s="89"/>
      <c r="G1" s="89"/>
    </row>
    <row r="2" spans="1:7">
      <c r="A2" s="6"/>
      <c r="B2" s="5"/>
      <c r="C2" s="5"/>
      <c r="D2" s="5"/>
      <c r="E2" s="5"/>
      <c r="F2" s="5"/>
      <c r="G2" s="5"/>
    </row>
    <row r="3" spans="1:7">
      <c r="A3" s="97" t="s">
        <v>90</v>
      </c>
      <c r="B3" s="97"/>
      <c r="C3" s="97"/>
      <c r="D3" s="97"/>
      <c r="E3" s="97"/>
      <c r="F3" s="97"/>
      <c r="G3" s="97"/>
    </row>
    <row r="4" spans="1:7">
      <c r="A4" s="88" t="str">
        <f>'111'!A3:K3</f>
        <v>(Dự toán được Hội đồng nhân dân xã quyết định)</v>
      </c>
      <c r="B4" s="88"/>
      <c r="C4" s="88"/>
      <c r="D4" s="88"/>
      <c r="E4" s="88"/>
      <c r="F4" s="88"/>
      <c r="G4" s="88"/>
    </row>
    <row r="5" spans="1:7">
      <c r="A5" s="5"/>
      <c r="B5" s="5"/>
      <c r="C5" s="5"/>
      <c r="D5" s="5"/>
      <c r="E5" s="98" t="s">
        <v>62</v>
      </c>
      <c r="F5" s="98"/>
      <c r="G5" s="98"/>
    </row>
    <row r="6" spans="1:7">
      <c r="A6" s="94" t="s">
        <v>35</v>
      </c>
      <c r="B6" s="94" t="s">
        <v>202</v>
      </c>
      <c r="C6" s="94"/>
      <c r="D6" s="94"/>
      <c r="E6" s="94" t="s">
        <v>95</v>
      </c>
      <c r="F6" s="94"/>
      <c r="G6" s="94"/>
    </row>
    <row r="7" spans="1:7">
      <c r="A7" s="94"/>
      <c r="B7" s="99" t="s">
        <v>201</v>
      </c>
      <c r="C7" s="99"/>
      <c r="D7" s="99"/>
      <c r="E7" s="94"/>
      <c r="F7" s="94"/>
      <c r="G7" s="94"/>
    </row>
    <row r="8" spans="1:7" ht="25.5">
      <c r="A8" s="94"/>
      <c r="B8" s="16" t="s">
        <v>84</v>
      </c>
      <c r="C8" s="16" t="s">
        <v>85</v>
      </c>
      <c r="D8" s="16" t="s">
        <v>86</v>
      </c>
      <c r="E8" s="16" t="s">
        <v>84</v>
      </c>
      <c r="F8" s="16" t="s">
        <v>85</v>
      </c>
      <c r="G8" s="16" t="s">
        <v>86</v>
      </c>
    </row>
    <row r="9" spans="1:7">
      <c r="A9" s="16" t="s">
        <v>17</v>
      </c>
      <c r="B9" s="11">
        <v>148929000</v>
      </c>
      <c r="C9" s="11">
        <v>353105880</v>
      </c>
      <c r="D9" s="11">
        <v>-204176880</v>
      </c>
      <c r="E9" s="11">
        <v>157760000</v>
      </c>
      <c r="F9" s="11">
        <v>84400000</v>
      </c>
      <c r="G9" s="11">
        <v>73360000</v>
      </c>
    </row>
    <row r="10" spans="1:7" ht="31.5">
      <c r="A10" s="14" t="s">
        <v>87</v>
      </c>
      <c r="B10" s="12">
        <v>71169000</v>
      </c>
      <c r="C10" s="12">
        <v>153151880</v>
      </c>
      <c r="D10" s="12">
        <v>-81982880</v>
      </c>
      <c r="E10" s="58">
        <f>E11+E12+E13+E14</f>
        <v>174</v>
      </c>
      <c r="F10" s="58">
        <f t="shared" ref="F10:G10" si="0">F11+F12+F13+F14</f>
        <v>137.5</v>
      </c>
      <c r="G10" s="58">
        <f t="shared" si="0"/>
        <v>36.5</v>
      </c>
    </row>
    <row r="11" spans="1:7">
      <c r="A11" s="55" t="s">
        <v>27</v>
      </c>
      <c r="B11" s="9">
        <v>176</v>
      </c>
      <c r="C11" s="9">
        <v>35552000</v>
      </c>
      <c r="D11" s="9">
        <v>-12492000</v>
      </c>
      <c r="E11" s="56">
        <v>46.5</v>
      </c>
      <c r="F11" s="56">
        <v>35</v>
      </c>
      <c r="G11" s="56">
        <f>E11-F11</f>
        <v>11.5</v>
      </c>
    </row>
    <row r="12" spans="1:7">
      <c r="A12" s="55" t="s">
        <v>203</v>
      </c>
      <c r="B12" s="9">
        <v>182</v>
      </c>
      <c r="C12" s="9">
        <v>103289200</v>
      </c>
      <c r="D12" s="9">
        <v>-72489200</v>
      </c>
      <c r="E12" s="56">
        <v>62.5</v>
      </c>
      <c r="F12" s="56">
        <v>50</v>
      </c>
      <c r="G12" s="56">
        <f t="shared" ref="G12:G14" si="1">E12-F12</f>
        <v>12.5</v>
      </c>
    </row>
    <row r="13" spans="1:7">
      <c r="A13" s="55" t="s">
        <v>204</v>
      </c>
      <c r="B13" s="9">
        <v>31</v>
      </c>
      <c r="C13" s="9">
        <v>14310680</v>
      </c>
      <c r="D13" s="9">
        <v>2998320</v>
      </c>
      <c r="E13" s="56">
        <v>50</v>
      </c>
      <c r="F13" s="56">
        <v>37.5</v>
      </c>
      <c r="G13" s="56">
        <f t="shared" si="1"/>
        <v>12.5</v>
      </c>
    </row>
    <row r="14" spans="1:7">
      <c r="A14" s="55" t="s">
        <v>205</v>
      </c>
      <c r="B14" s="9"/>
      <c r="C14" s="9"/>
      <c r="D14" s="9"/>
      <c r="E14" s="56">
        <v>15</v>
      </c>
      <c r="F14" s="56">
        <v>15</v>
      </c>
      <c r="G14" s="56">
        <f t="shared" si="1"/>
        <v>0</v>
      </c>
    </row>
    <row r="15" spans="1:7">
      <c r="A15" s="14" t="s">
        <v>88</v>
      </c>
      <c r="B15" s="13">
        <v>77760000</v>
      </c>
      <c r="C15" s="13">
        <v>199954000</v>
      </c>
      <c r="D15" s="13">
        <v>-122194000</v>
      </c>
      <c r="E15" s="58">
        <f>E16</f>
        <v>509.76</v>
      </c>
      <c r="F15" s="58">
        <f t="shared" ref="F15:G15" si="2">F16</f>
        <v>430</v>
      </c>
      <c r="G15" s="58">
        <f t="shared" si="2"/>
        <v>79.759999999999991</v>
      </c>
    </row>
    <row r="16" spans="1:7">
      <c r="A16" s="15" t="s">
        <v>89</v>
      </c>
      <c r="B16" s="9">
        <v>77760000</v>
      </c>
      <c r="C16" s="9">
        <v>199954000</v>
      </c>
      <c r="D16" s="9">
        <v>-122194000</v>
      </c>
      <c r="E16" s="57">
        <v>509.76</v>
      </c>
      <c r="F16" s="57">
        <v>430</v>
      </c>
      <c r="G16" s="57">
        <f>E16-F16</f>
        <v>79.759999999999991</v>
      </c>
    </row>
    <row r="17" spans="1:7">
      <c r="A17" s="8"/>
      <c r="B17" s="9"/>
      <c r="C17" s="9"/>
      <c r="D17" s="9"/>
      <c r="E17" s="57"/>
      <c r="F17" s="57"/>
      <c r="G17" s="57"/>
    </row>
  </sheetData>
  <mergeCells count="8">
    <mergeCell ref="E1:G1"/>
    <mergeCell ref="A3:G3"/>
    <mergeCell ref="A4:G4"/>
    <mergeCell ref="E5:G5"/>
    <mergeCell ref="A6:A8"/>
    <mergeCell ref="B6:D6"/>
    <mergeCell ref="E6:G7"/>
    <mergeCell ref="B7:D7"/>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108</vt:lpstr>
      <vt:lpstr>109</vt:lpstr>
      <vt:lpstr>HT -104</vt:lpstr>
      <vt:lpstr>110</vt:lpstr>
      <vt:lpstr>111</vt:lpstr>
      <vt:lpstr>112</vt:lpstr>
      <vt:lpstr>'111'!Print_Titles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ASEAN</dc:creator>
  <cp:lastModifiedBy>PBT-XCIV</cp:lastModifiedBy>
  <cp:lastPrinted>2025-10-05T14:24:09Z</cp:lastPrinted>
  <dcterms:created xsi:type="dcterms:W3CDTF">2018-12-16T11:27:29Z</dcterms:created>
  <dcterms:modified xsi:type="dcterms:W3CDTF">2025-10-05T14:25:21Z</dcterms:modified>
</cp:coreProperties>
</file>