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8505" windowHeight="7155" activeTab="4"/>
  </bookViews>
  <sheets>
    <sheet name="HT-103" sheetId="38" r:id="rId1"/>
    <sheet name="HT -104" sheetId="35" r:id="rId2"/>
    <sheet name="HT-105" sheetId="36" r:id="rId3"/>
    <sheet name="HT-106" sheetId="37" r:id="rId4"/>
    <sheet name="HT-107" sheetId="39" r:id="rId5"/>
  </sheets>
  <calcPr calcId="124519"/>
</workbook>
</file>

<file path=xl/calcChain.xml><?xml version="1.0" encoding="utf-8"?>
<calcChain xmlns="http://schemas.openxmlformats.org/spreadsheetml/2006/main">
  <c r="E10" i="37"/>
  <c r="F10"/>
  <c r="G10"/>
  <c r="H10"/>
  <c r="I10"/>
  <c r="J10"/>
  <c r="K10"/>
  <c r="I24"/>
  <c r="I22"/>
  <c r="I23"/>
  <c r="I21"/>
  <c r="I34"/>
  <c r="I30"/>
  <c r="I31"/>
  <c r="I32"/>
  <c r="I33"/>
  <c r="I28"/>
  <c r="I29"/>
  <c r="I27"/>
  <c r="I52"/>
  <c r="I53"/>
  <c r="I51"/>
  <c r="I47"/>
  <c r="I48"/>
  <c r="I49"/>
  <c r="I46"/>
  <c r="I44"/>
  <c r="I43"/>
  <c r="I37"/>
  <c r="I38"/>
  <c r="I39"/>
  <c r="I40"/>
  <c r="I41"/>
  <c r="I36"/>
  <c r="F16" i="39"/>
  <c r="G16"/>
  <c r="E16"/>
  <c r="G17"/>
  <c r="G13"/>
  <c r="G14"/>
  <c r="G15"/>
  <c r="G12"/>
  <c r="F11"/>
  <c r="E11"/>
  <c r="G11" l="1"/>
  <c r="I50" i="37" l="1"/>
  <c r="J50"/>
  <c r="K50"/>
  <c r="H50"/>
  <c r="F45"/>
  <c r="G45"/>
  <c r="H45"/>
  <c r="I45"/>
  <c r="F42"/>
  <c r="G42"/>
  <c r="H42"/>
  <c r="I42"/>
  <c r="F35"/>
  <c r="G35"/>
  <c r="H35"/>
  <c r="I35"/>
  <c r="F26"/>
  <c r="G26"/>
  <c r="G25" s="1"/>
  <c r="H26"/>
  <c r="H25" s="1"/>
  <c r="I26"/>
  <c r="I25" s="1"/>
  <c r="F20"/>
  <c r="G20"/>
  <c r="H20"/>
  <c r="I20"/>
  <c r="J20"/>
  <c r="J19" s="1"/>
  <c r="K20"/>
  <c r="K19" s="1"/>
  <c r="E45"/>
  <c r="D45"/>
  <c r="E42"/>
  <c r="D42"/>
  <c r="E35"/>
  <c r="D35"/>
  <c r="E26"/>
  <c r="E25" s="1"/>
  <c r="D26"/>
  <c r="D25" s="1"/>
  <c r="D19" s="1"/>
  <c r="E20"/>
  <c r="D20"/>
  <c r="E17"/>
  <c r="D17"/>
  <c r="E15"/>
  <c r="D15"/>
  <c r="E12"/>
  <c r="E11" s="1"/>
  <c r="D12"/>
  <c r="D11" i="38"/>
  <c r="D10"/>
  <c r="D9"/>
  <c r="D8"/>
  <c r="D7" s="1"/>
  <c r="B13"/>
  <c r="B12"/>
  <c r="B10"/>
  <c r="B9"/>
  <c r="B8"/>
  <c r="L10" i="36"/>
  <c r="M10"/>
  <c r="N10"/>
  <c r="L11"/>
  <c r="N11"/>
  <c r="L12"/>
  <c r="N12"/>
  <c r="L13"/>
  <c r="M13"/>
  <c r="N13"/>
  <c r="L14"/>
  <c r="N14"/>
  <c r="L15"/>
  <c r="M15"/>
  <c r="N15"/>
  <c r="L16"/>
  <c r="N16"/>
  <c r="L17"/>
  <c r="N17"/>
  <c r="L19"/>
  <c r="M19"/>
  <c r="N19"/>
  <c r="L20"/>
  <c r="M20"/>
  <c r="N20"/>
  <c r="L21"/>
  <c r="N21"/>
  <c r="L23"/>
  <c r="N23"/>
  <c r="M9"/>
  <c r="N9"/>
  <c r="L9"/>
  <c r="C12"/>
  <c r="C13"/>
  <c r="C14"/>
  <c r="C15"/>
  <c r="C16"/>
  <c r="C17"/>
  <c r="C18"/>
  <c r="C19"/>
  <c r="C20"/>
  <c r="C21"/>
  <c r="C22"/>
  <c r="C23"/>
  <c r="C11"/>
  <c r="H12"/>
  <c r="H13"/>
  <c r="H14"/>
  <c r="H15"/>
  <c r="H16"/>
  <c r="H17"/>
  <c r="H18"/>
  <c r="H19"/>
  <c r="H20"/>
  <c r="H21"/>
  <c r="H22"/>
  <c r="H23"/>
  <c r="H11"/>
  <c r="F10"/>
  <c r="F9" s="1"/>
  <c r="G10"/>
  <c r="G9" s="1"/>
  <c r="H10"/>
  <c r="H9" s="1"/>
  <c r="D19"/>
  <c r="D13"/>
  <c r="B11" i="38" l="1"/>
  <c r="B7" s="1"/>
  <c r="D11" i="37"/>
  <c r="D10" s="1"/>
  <c r="E19"/>
  <c r="H19"/>
  <c r="I19"/>
  <c r="F25"/>
  <c r="F19" s="1"/>
  <c r="G19"/>
  <c r="AF11" i="35"/>
  <c r="AG11"/>
  <c r="AG10"/>
  <c r="AF10"/>
  <c r="L10" l="1"/>
  <c r="M10"/>
  <c r="N10"/>
  <c r="Q10"/>
  <c r="L41"/>
  <c r="M41"/>
  <c r="N41"/>
  <c r="O41"/>
  <c r="O10" s="1"/>
  <c r="AL10" s="1"/>
  <c r="P41"/>
  <c r="P10" s="1"/>
  <c r="AM10" s="1"/>
  <c r="Q41"/>
  <c r="AN41" s="1"/>
  <c r="R41"/>
  <c r="AO41" s="1"/>
  <c r="S41"/>
  <c r="T41"/>
  <c r="U41"/>
  <c r="V41"/>
  <c r="W41"/>
  <c r="X41"/>
  <c r="Y41"/>
  <c r="Z41"/>
  <c r="AA41"/>
  <c r="AB41"/>
  <c r="AC41"/>
  <c r="AD41"/>
  <c r="AE41"/>
  <c r="K41"/>
  <c r="K10" s="1"/>
  <c r="AJ41"/>
  <c r="AK41"/>
  <c r="AL41"/>
  <c r="AH41"/>
  <c r="AH10"/>
  <c r="AI10"/>
  <c r="AH11"/>
  <c r="AI11"/>
  <c r="AH12"/>
  <c r="AI12"/>
  <c r="AH13"/>
  <c r="AI13"/>
  <c r="AH14"/>
  <c r="AI14"/>
  <c r="AH15"/>
  <c r="AI15"/>
  <c r="AH16"/>
  <c r="AI16"/>
  <c r="AH17"/>
  <c r="AI17"/>
  <c r="AH18"/>
  <c r="AI18"/>
  <c r="AH19"/>
  <c r="AI19"/>
  <c r="AH20"/>
  <c r="AI20"/>
  <c r="AH21"/>
  <c r="AI21"/>
  <c r="AH22"/>
  <c r="AI22"/>
  <c r="AH23"/>
  <c r="AI23"/>
  <c r="AH24"/>
  <c r="AI24"/>
  <c r="AH25"/>
  <c r="AI25"/>
  <c r="AH26"/>
  <c r="AI26"/>
  <c r="AH27"/>
  <c r="AI27"/>
  <c r="AH28"/>
  <c r="AI28"/>
  <c r="AH29"/>
  <c r="AI29"/>
  <c r="AH30"/>
  <c r="AI30"/>
  <c r="AH31"/>
  <c r="AI31"/>
  <c r="AH32"/>
  <c r="AI32"/>
  <c r="AH33"/>
  <c r="AI33"/>
  <c r="AH34"/>
  <c r="AI34"/>
  <c r="AH35"/>
  <c r="AI35"/>
  <c r="AH36"/>
  <c r="AI36"/>
  <c r="AH37"/>
  <c r="AI37"/>
  <c r="AH38"/>
  <c r="AI38"/>
  <c r="AH39"/>
  <c r="AI39"/>
  <c r="AH40"/>
  <c r="AI40"/>
  <c r="AI41"/>
  <c r="AH42"/>
  <c r="AI42"/>
  <c r="AH43"/>
  <c r="AI43"/>
  <c r="AH44"/>
  <c r="AI44"/>
  <c r="AH45"/>
  <c r="AI45"/>
  <c r="AJ11"/>
  <c r="AK11"/>
  <c r="AL11"/>
  <c r="AM11"/>
  <c r="AN11"/>
  <c r="AO11"/>
  <c r="AJ12"/>
  <c r="AK12"/>
  <c r="AL12"/>
  <c r="AM12"/>
  <c r="AN12"/>
  <c r="AO12"/>
  <c r="AJ13"/>
  <c r="AK13"/>
  <c r="AL13"/>
  <c r="AM13"/>
  <c r="AN13"/>
  <c r="AO13"/>
  <c r="AJ14"/>
  <c r="AK14"/>
  <c r="AL14"/>
  <c r="AM14"/>
  <c r="AN14"/>
  <c r="AO14"/>
  <c r="AJ15"/>
  <c r="AK15"/>
  <c r="AL15"/>
  <c r="AM15"/>
  <c r="AN15"/>
  <c r="AO15"/>
  <c r="AJ16"/>
  <c r="AK16"/>
  <c r="AL16"/>
  <c r="AM16"/>
  <c r="AN16"/>
  <c r="AO16"/>
  <c r="AJ17"/>
  <c r="AK17"/>
  <c r="AL17"/>
  <c r="AM17"/>
  <c r="AN17"/>
  <c r="AO17"/>
  <c r="AJ18"/>
  <c r="AK18"/>
  <c r="AL18"/>
  <c r="AM18"/>
  <c r="AN18"/>
  <c r="AO18"/>
  <c r="AJ19"/>
  <c r="AK19"/>
  <c r="AL19"/>
  <c r="AM19"/>
  <c r="AN19"/>
  <c r="AO19"/>
  <c r="AJ20"/>
  <c r="AK20"/>
  <c r="AL20"/>
  <c r="AM20"/>
  <c r="AN20"/>
  <c r="AO20"/>
  <c r="AJ21"/>
  <c r="AK21"/>
  <c r="AL21"/>
  <c r="AM21"/>
  <c r="AN21"/>
  <c r="AO21"/>
  <c r="AJ22"/>
  <c r="AK22"/>
  <c r="AL22"/>
  <c r="AM22"/>
  <c r="AN22"/>
  <c r="AO22"/>
  <c r="AJ23"/>
  <c r="AK23"/>
  <c r="AL23"/>
  <c r="AM23"/>
  <c r="AN23"/>
  <c r="AO23"/>
  <c r="AJ24"/>
  <c r="AK24"/>
  <c r="AL24"/>
  <c r="AM24"/>
  <c r="AN24"/>
  <c r="AO24"/>
  <c r="AJ25"/>
  <c r="AK25"/>
  <c r="AL25"/>
  <c r="AM25"/>
  <c r="AN25"/>
  <c r="AO25"/>
  <c r="AJ26"/>
  <c r="AK26"/>
  <c r="AL26"/>
  <c r="AM26"/>
  <c r="AN26"/>
  <c r="AO26"/>
  <c r="AJ27"/>
  <c r="AK27"/>
  <c r="AL27"/>
  <c r="AM27"/>
  <c r="AN27"/>
  <c r="AO27"/>
  <c r="AJ28"/>
  <c r="AK28"/>
  <c r="AL28"/>
  <c r="AM28"/>
  <c r="AN28"/>
  <c r="AO28"/>
  <c r="AJ29"/>
  <c r="AK29"/>
  <c r="AL29"/>
  <c r="AM29"/>
  <c r="AN29"/>
  <c r="AO29"/>
  <c r="AJ30"/>
  <c r="AK30"/>
  <c r="AL30"/>
  <c r="AM30"/>
  <c r="AN30"/>
  <c r="AO30"/>
  <c r="AJ31"/>
  <c r="AK31"/>
  <c r="AL31"/>
  <c r="AM31"/>
  <c r="AN31"/>
  <c r="AO31"/>
  <c r="AJ32"/>
  <c r="AK32"/>
  <c r="AL32"/>
  <c r="AM32"/>
  <c r="AN32"/>
  <c r="AO32"/>
  <c r="AJ33"/>
  <c r="AK33"/>
  <c r="AL33"/>
  <c r="AM33"/>
  <c r="AN33"/>
  <c r="AO33"/>
  <c r="AJ34"/>
  <c r="AK34"/>
  <c r="AL34"/>
  <c r="AM34"/>
  <c r="AN34"/>
  <c r="AO34"/>
  <c r="AJ35"/>
  <c r="AK35"/>
  <c r="AL35"/>
  <c r="AM35"/>
  <c r="AN35"/>
  <c r="AO35"/>
  <c r="AJ36"/>
  <c r="AK36"/>
  <c r="AL36"/>
  <c r="AM36"/>
  <c r="AN36"/>
  <c r="AO36"/>
  <c r="AJ37"/>
  <c r="AK37"/>
  <c r="AL37"/>
  <c r="AM37"/>
  <c r="AN37"/>
  <c r="AO37"/>
  <c r="AJ38"/>
  <c r="AK38"/>
  <c r="AL38"/>
  <c r="AM38"/>
  <c r="AN38"/>
  <c r="AO38"/>
  <c r="AJ39"/>
  <c r="AK39"/>
  <c r="AL39"/>
  <c r="AM39"/>
  <c r="AN39"/>
  <c r="AO39"/>
  <c r="AJ40"/>
  <c r="AK40"/>
  <c r="AL40"/>
  <c r="AM40"/>
  <c r="AN40"/>
  <c r="AO40"/>
  <c r="AJ42"/>
  <c r="AK42"/>
  <c r="AL42"/>
  <c r="AM42"/>
  <c r="AN42"/>
  <c r="AO42"/>
  <c r="AJ43"/>
  <c r="AK43"/>
  <c r="AL43"/>
  <c r="AM43"/>
  <c r="AN43"/>
  <c r="AO43"/>
  <c r="AJ44"/>
  <c r="AK44"/>
  <c r="AL44"/>
  <c r="AM44"/>
  <c r="AN44"/>
  <c r="AO44"/>
  <c r="AJ45"/>
  <c r="AK45"/>
  <c r="AL45"/>
  <c r="AM45"/>
  <c r="AN45"/>
  <c r="AO45"/>
  <c r="AJ10"/>
  <c r="AK10"/>
  <c r="AN10"/>
  <c r="I26" i="36"/>
  <c r="I24" s="1"/>
  <c r="I25"/>
  <c r="D24"/>
  <c r="E24"/>
  <c r="J24"/>
  <c r="K24"/>
  <c r="C24"/>
  <c r="I12"/>
  <c r="I10" s="1"/>
  <c r="I13"/>
  <c r="I14"/>
  <c r="I15"/>
  <c r="I16"/>
  <c r="I17"/>
  <c r="I18"/>
  <c r="I19"/>
  <c r="I20"/>
  <c r="I21"/>
  <c r="I22"/>
  <c r="I23"/>
  <c r="I11"/>
  <c r="D10"/>
  <c r="E10"/>
  <c r="J10"/>
  <c r="J9" s="1"/>
  <c r="K10"/>
  <c r="D9" l="1"/>
  <c r="E9"/>
  <c r="R10" i="35"/>
  <c r="AO10" s="1"/>
  <c r="AM41"/>
  <c r="I9" i="36"/>
  <c r="C10"/>
  <c r="C9" s="1"/>
  <c r="K9"/>
</calcChain>
</file>

<file path=xl/sharedStrings.xml><?xml version="1.0" encoding="utf-8"?>
<sst xmlns="http://schemas.openxmlformats.org/spreadsheetml/2006/main" count="310" uniqueCount="225">
  <si>
    <t>STT</t>
  </si>
  <si>
    <t>A</t>
  </si>
  <si>
    <t>B</t>
  </si>
  <si>
    <t>I</t>
  </si>
  <si>
    <t>Thu đóng góp của nhân dân</t>
  </si>
  <si>
    <t>Thuế tài nguyên</t>
  </si>
  <si>
    <t>II</t>
  </si>
  <si>
    <t>Thu bổ sung từ ngân sách cấp trên</t>
  </si>
  <si>
    <t>III</t>
  </si>
  <si>
    <t>IV</t>
  </si>
  <si>
    <t>Sự nghiệp giáo dục</t>
  </si>
  <si>
    <t>Sự nghiệp phát thanh</t>
  </si>
  <si>
    <t>Sự nghiệp kinh tế</t>
  </si>
  <si>
    <t>Sự nghiệp xã hội</t>
  </si>
  <si>
    <t>Chi quản lý Đảng, nhà nước</t>
  </si>
  <si>
    <t>Sự nghiệp y tế, dân số</t>
  </si>
  <si>
    <t>Tổng số</t>
  </si>
  <si>
    <t>TỔNG SỐ</t>
  </si>
  <si>
    <t>Thời gian khởi công - hoàn thành</t>
  </si>
  <si>
    <t>Chia theo nguồn vốn</t>
  </si>
  <si>
    <t>Thu cấp quyền khai thác khoáng sản</t>
  </si>
  <si>
    <t>Thuế tiêu thụ đặc biệt</t>
  </si>
  <si>
    <t>Thuế GTGT</t>
  </si>
  <si>
    <t>Thuế TNDN</t>
  </si>
  <si>
    <t>Sự nghiệp môi trường</t>
  </si>
  <si>
    <t>TT</t>
  </si>
  <si>
    <t>Chi quốc phòng</t>
  </si>
  <si>
    <t>Quỹ đền ơn đáp nghĩa</t>
  </si>
  <si>
    <t>Lĩnh vực giáo dục</t>
  </si>
  <si>
    <t>Chi khác</t>
  </si>
  <si>
    <t>Sự nghiệp TDTT</t>
  </si>
  <si>
    <t>Lĩnh vực kinh tế</t>
  </si>
  <si>
    <t>Lĩnh vực văn hóa</t>
  </si>
  <si>
    <t>Kiến thiết thị chính</t>
  </si>
  <si>
    <t>Hệ thống đèn chiếu sáng thôn Di Lộc</t>
  </si>
  <si>
    <t>NỘI DUNG</t>
  </si>
  <si>
    <t>KCH kênh mương Cấp 2 Phúc Tây, Phúc Kiều</t>
  </si>
  <si>
    <t>Hệ thống đèn chiếu sáng thôn Di Luân</t>
  </si>
  <si>
    <t>Đường đình làng thôn Di Luân</t>
  </si>
  <si>
    <t>XD đường Phúc Tây, Phúc Kiều</t>
  </si>
  <si>
    <t>Đường GTNT xóm Phúc Đông thôn Phúc Kiều xã Quảng Tùng</t>
  </si>
  <si>
    <t>Xây dựng thoát nước thôn Di Lộc</t>
  </si>
  <si>
    <t>Đường giao thông và kênh mương nội đồng thôn Sơn Tùng, Quảng Tùng</t>
  </si>
  <si>
    <t>Cổng, hàng rào thôn Di Lộc</t>
  </si>
  <si>
    <t>Xây dựng khuôn viên nhà văn hoá thôn Phúc Kiều , xã Quảng Tùng</t>
  </si>
  <si>
    <t>Nâng cấp tuyến đường từ Di tích lịch sử thôn Phúc Kiều đi đường Tỉnh lộ 22 và các tuyến đường giao thông nội đồng thôn Phúc Kiều, xã Quảng Tùng</t>
  </si>
  <si>
    <t>XD kênh mương thôn Sơn Tùng</t>
  </si>
  <si>
    <t>Xây dựng tuyến kè thoát lũ khu dân cư thôn Di Lộc, xã Quảng Tùng</t>
  </si>
  <si>
    <t>Tuyến đường đưa tang thôn Sơn Tùng</t>
  </si>
  <si>
    <t>Xây dụng nhà lớp học 2 tầng 8 phòng trường TH Quảng Tùng</t>
  </si>
  <si>
    <t>2022
2023</t>
  </si>
  <si>
    <t>Đường phía đông Chợ Quảng Tùng</t>
  </si>
  <si>
    <t>2.1</t>
  </si>
  <si>
    <t>2.2</t>
  </si>
  <si>
    <t>2.3</t>
  </si>
  <si>
    <t>Nhà văn hoá Di Lộc</t>
  </si>
  <si>
    <t>Dự phòng</t>
  </si>
  <si>
    <t>Dự toán năm 2025</t>
  </si>
  <si>
    <t>Sự nghiệp văn hóa thông tin</t>
  </si>
  <si>
    <t>Nhà vệ sinh giáo viên và học sinh Trường THCS xã Quảng Tùng</t>
  </si>
  <si>
    <t>Hệ thống camera an ninh trên địa bàn xã Quảng Tùng</t>
  </si>
  <si>
    <t>Biểu số 103/CK TC-NSNN</t>
  </si>
  <si>
    <t>CÂN ĐỐI NGÂN SÁCH XÃ NĂM 2025</t>
  </si>
  <si>
    <t>(Dự toán trình Hội đồng nhân dân)</t>
  </si>
  <si>
    <t>Đơn vị: 1000 đồng</t>
  </si>
  <si>
    <t>DỰ TOÁN</t>
  </si>
  <si>
    <t>NỘI DUNG CHI</t>
  </si>
  <si>
    <t>TỔNG SỐ THU</t>
  </si>
  <si>
    <t>TỔNG SỐ CHI</t>
  </si>
  <si>
    <t>I. Chi đầu tư phát triển</t>
  </si>
  <si>
    <t>II. Chi thường xuyên</t>
  </si>
  <si>
    <t>- Bổ sung cân đối</t>
  </si>
  <si>
    <t>- Bổ sung có mục tiêu</t>
  </si>
  <si>
    <t>Biểu số 104/CK TC-NSNN</t>
  </si>
  <si>
    <t>DỰ TOÁN THU NGÂN SÁCH XÃ NĂM 2025</t>
  </si>
  <si>
    <t>DỰ TOÁN NĂM 2025</t>
  </si>
  <si>
    <t>SO SÁNH (%)</t>
  </si>
  <si>
    <t>Biểu số 105/CK TC-NSNN</t>
  </si>
  <si>
    <t>DỰ TOÁN CHI NGÂN SÁCH XÃ NĂM 2025</t>
  </si>
  <si>
    <t>ĐẦU TƯ PHÁT TRIỂN</t>
  </si>
  <si>
    <t>THƯỜNG XUYÊN</t>
  </si>
  <si>
    <t>8=5/2</t>
  </si>
  <si>
    <t>9=6/3</t>
  </si>
  <si>
    <t>TỔNG CHI</t>
  </si>
  <si>
    <t>Biểu số 106/CK TC-NSNN</t>
  </si>
  <si>
    <t>(Dự toán đã được Hội đồng nhân dân quyết định)</t>
  </si>
  <si>
    <t>Tên công trình</t>
  </si>
  <si>
    <t>Tổng dự toán được duyệt</t>
  </si>
  <si>
    <t>Trong đó thanh toán khối lượng năm trước</t>
  </si>
  <si>
    <t>Trong đó nguồn đóng góp của dân</t>
  </si>
  <si>
    <t>Nguồn cân đối ngân sách</t>
  </si>
  <si>
    <t>Nguồn đóng góp</t>
  </si>
  <si>
    <t>Biểu số 107/CK TC-NSNN</t>
  </si>
  <si>
    <t>THU</t>
  </si>
  <si>
    <t>CHI</t>
  </si>
  <si>
    <t>CHÊNH LỆCH (+) (-)</t>
  </si>
  <si>
    <t xml:space="preserve">1. Các quỹ tài chính nhà nước ngoài ngân sách </t>
  </si>
  <si>
    <t>2. Các hoạt động sự nghiệp</t>
  </si>
  <si>
    <t>+ Chợ</t>
  </si>
  <si>
    <t>KẾ HOẠCH THU, CHI CÁC HOẠT ĐỘNG TÀI CHÍNH KHÁC NĂM 2025</t>
  </si>
  <si>
    <t>Chi ANTT</t>
  </si>
  <si>
    <t>Giá trị thực hiện đến 31/12/2024</t>
  </si>
  <si>
    <t>Giá trị đã thanh toán đến 31/12/2024</t>
  </si>
  <si>
    <t>DỰ TOÁN CHI ĐẦU TƯ PHÁT TRIỂN NĂM 2025</t>
  </si>
  <si>
    <t>KẾ HOẠCH NĂM 2055</t>
  </si>
  <si>
    <t>III. Dự phòng</t>
  </si>
  <si>
    <t>ĐVT: triệu đồng</t>
  </si>
  <si>
    <t>Nội dung</t>
  </si>
  <si>
    <t>Dự toán 2024</t>
  </si>
  <si>
    <t>Thực hiện 2024</t>
  </si>
  <si>
    <t>Dự toán năm 2025 theo NQ HĐND các xã trước sắp xếp</t>
  </si>
  <si>
    <t>Dự toán xã Hòa Trạch 2025 sau sắp xếp</t>
  </si>
  <si>
    <t>So sánh (%)</t>
  </si>
  <si>
    <t>Thu NSNN</t>
  </si>
  <si>
    <t>Thu NSĐP</t>
  </si>
  <si>
    <t>Tổng thu
NSNN</t>
  </si>
  <si>
    <t>Thu 
NSĐP</t>
  </si>
  <si>
    <t>Tổng</t>
  </si>
  <si>
    <t>Quảng Châu</t>
  </si>
  <si>
    <t>Quảng Tùng</t>
  </si>
  <si>
    <t>Cảnh Dương</t>
  </si>
  <si>
    <t>Tổng thu NSNN</t>
  </si>
  <si>
    <t>TỔNG THU</t>
  </si>
  <si>
    <t>Thu XNQD địa phương</t>
  </si>
  <si>
    <t>Thu DN có vốn ĐTNN</t>
  </si>
  <si>
    <t xml:space="preserve"> Thuế  CTN &amp;DV NQD</t>
  </si>
  <si>
    <t>Lệ phí trước bạ</t>
  </si>
  <si>
    <t>Thuế sử dụng đất phi NN</t>
  </si>
  <si>
    <t>Thu tiền thuê mặt đất, mặt nước</t>
  </si>
  <si>
    <t xml:space="preserve"> Thuế thu nhập cá nhân</t>
  </si>
  <si>
    <t xml:space="preserve"> Thu phí và lệ phí</t>
  </si>
  <si>
    <t>- Phí BVMT đối với khai thác khoáng sản</t>
  </si>
  <si>
    <t xml:space="preserve"> - Phí lệ phí</t>
  </si>
  <si>
    <t>- Lệ phí môn bài</t>
  </si>
  <si>
    <t>Thu tiền sử dụng đất</t>
  </si>
  <si>
    <t xml:space="preserve"> Thu khác</t>
  </si>
  <si>
    <t>Trong đó: Thu khác NSTW</t>
  </si>
  <si>
    <t>Thu tiền và bảo vệ đất trồng lúa</t>
  </si>
  <si>
    <t>Thu từ quỹ đất công ích và thu hoa lợi công sản khác</t>
  </si>
  <si>
    <t>Thu tiền cổ tức, lợi nhuận được chia và LNST NSĐP được hưởng 100%</t>
  </si>
  <si>
    <t>Thu điều tiết từ các khoản thu do tỉnh quản lý</t>
  </si>
  <si>
    <t>Thu tiền thuê đất</t>
  </si>
  <si>
    <t>Thu phí tham quan</t>
  </si>
  <si>
    <t>Phí bảo vệ môi trường đối với nước thải sinh hoạt</t>
  </si>
  <si>
    <t>Thu chuyển nguồn CCTL năm trước chuyển sang</t>
  </si>
  <si>
    <t>Bổ sung cân đối</t>
  </si>
  <si>
    <t>Bổ sung mục tiêu</t>
  </si>
  <si>
    <t>Thu BSMT các chương trình mục tiêu quốc gia</t>
  </si>
  <si>
    <t>Thu BSMT các chương trình mục tiêu, nhiệm vụ khác</t>
  </si>
  <si>
    <t>ỦY BAN NHÂN DÂN</t>
  </si>
  <si>
    <t>XÃ HÒA TRẠCH</t>
  </si>
  <si>
    <t>CHI CÂN ĐỐI NSĐP</t>
  </si>
  <si>
    <t>CÁC CHƯƠNG TRÌNH MỤC TIÊU</t>
  </si>
  <si>
    <t>Chương trình MTQG</t>
  </si>
  <si>
    <t>Chương trình MT khác</t>
  </si>
  <si>
    <t>DỰ TOÁN NĂM 2024 (03 xã cũ)</t>
  </si>
  <si>
    <t>Dương</t>
  </si>
  <si>
    <t>Tùng</t>
  </si>
  <si>
    <t>Châu</t>
  </si>
  <si>
    <t>7=4/1</t>
  </si>
  <si>
    <t>Thu trên địa bàn</t>
  </si>
  <si>
    <t>I. Thu trên địa bàn</t>
  </si>
  <si>
    <t>II. Thu điều tiết các khoản do tỉnh quản lý</t>
  </si>
  <si>
    <t>III. Thu chuyển nguồn CCTL từ năm trước chuyển sang</t>
  </si>
  <si>
    <t>IV. Thu bổ sung từ ngân sách cấp trên</t>
  </si>
  <si>
    <t>Đơn vị: triệu  đồng</t>
  </si>
  <si>
    <t>IV Chi CTMT</t>
  </si>
  <si>
    <t>UBND XÃ HÒA TRẠCH</t>
  </si>
  <si>
    <t>DỰ ÁN KHỞI CÔNG MỚI</t>
  </si>
  <si>
    <t>1.1</t>
  </si>
  <si>
    <t>Lập quy hoạch chi tiết mở rộng khu vực trụ sở ủy ban nhân dân xã Quảng Tùng: 1/500</t>
  </si>
  <si>
    <t>1.2</t>
  </si>
  <si>
    <t>Nhà văn hóa thôn Đông Cảng</t>
  </si>
  <si>
    <t>3.1</t>
  </si>
  <si>
    <t>Nâng cấp sửa chữa nhà lớp học bộ môn, hệ thống nhà lớp học, nhà hiệu bộ và sân trường, Trường THCS Cảnh Dương</t>
  </si>
  <si>
    <t>DỰ ÁN CHUYỂN TIẾP, HOÀN THÀNH</t>
  </si>
  <si>
    <t>1.3</t>
  </si>
  <si>
    <t>Sửa chữa, cải tạo, nâng cấp các trường học trên địa bàn xã Cảnh Dương:Hạng mục Sân trường Tiểu học;Hệ thống cửa trường THCS</t>
  </si>
  <si>
    <t>1.4</t>
  </si>
  <si>
    <t>Xây dựng cổng, nhà bảo vệ, nhà xe giáo viên và học sinh trường Trung học cơ sở Cảnh Dương</t>
  </si>
  <si>
    <t>Lĩnh vực giao thông</t>
  </si>
  <si>
    <t>2.1.1</t>
  </si>
  <si>
    <t>2.1.2</t>
  </si>
  <si>
    <t>2.1.3</t>
  </si>
  <si>
    <t>2.1.4</t>
  </si>
  <si>
    <t>2.1.5</t>
  </si>
  <si>
    <t>2.1.6</t>
  </si>
  <si>
    <t>2.1.7</t>
  </si>
  <si>
    <t>2.1.8</t>
  </si>
  <si>
    <t>Bê tông hóa đường nội thôn Tân Châu, xã Quảng Châu</t>
  </si>
  <si>
    <t>Sự nghiệp thị chính</t>
  </si>
  <si>
    <t>2.2.2</t>
  </si>
  <si>
    <t>2.2.3</t>
  </si>
  <si>
    <t>2.2.4</t>
  </si>
  <si>
    <t>2.2.5</t>
  </si>
  <si>
    <t>2.2.6</t>
  </si>
  <si>
    <t>Hệ thống điện chiếu sáng đoạn kè biển xã Cảnh Dương</t>
  </si>
  <si>
    <t>2.2.7</t>
  </si>
  <si>
    <t>Quy hoạch chung xây dựng xã Quảng Tùng, huyện Quảng Trạch, tỉnh Quảng Bình</t>
  </si>
  <si>
    <t>Lĩnh vực thủy lợi</t>
  </si>
  <si>
    <t>2.3.1</t>
  </si>
  <si>
    <t>2.3.2</t>
  </si>
  <si>
    <t>3.2</t>
  </si>
  <si>
    <t>3.3</t>
  </si>
  <si>
    <t>3.4</t>
  </si>
  <si>
    <t>Sửa chữa, nâng cấp nghĩa trang Liệt sĩ xã Cảnh Dương</t>
  </si>
  <si>
    <t>KP CHI PHỤC VỤ CÔNG TÁC QUẢN LÝ ĐẤT (10%)</t>
  </si>
  <si>
    <t xml:space="preserve"> KP chi TX thù lao dịch vụ đấu giá tài sản Quyền sử dụng đất</t>
  </si>
  <si>
    <t>Quy hoạch chung xã Hòa Trạch</t>
  </si>
  <si>
    <t>Chưa phân bổ</t>
  </si>
  <si>
    <t>2024-2025</t>
  </si>
  <si>
    <t>2025-2026</t>
  </si>
  <si>
    <t>2022-2023</t>
  </si>
  <si>
    <t>2023-2025</t>
  </si>
  <si>
    <t>2020-2021</t>
  </si>
  <si>
    <t>2022-2025</t>
  </si>
  <si>
    <t>2023-2024</t>
  </si>
  <si>
    <t>2023-2030</t>
  </si>
  <si>
    <t>2018-2020</t>
  </si>
  <si>
    <t>Đơn vị: triệu đồng</t>
  </si>
  <si>
    <t>(Năm hiện hành)</t>
  </si>
  <si>
    <t>THỰC HIỆN NĂM 2024</t>
  </si>
  <si>
    <t>Quỹ vì người nghèo</t>
  </si>
  <si>
    <t>Quỹ phòng chống thiên tai</t>
  </si>
  <si>
    <t>Quỹ bảo trợ trẻ em</t>
  </si>
</sst>
</file>

<file path=xl/styles.xml><?xml version="1.0" encoding="utf-8"?>
<styleSheet xmlns="http://schemas.openxmlformats.org/spreadsheetml/2006/main">
  <numFmts count="7">
    <numFmt numFmtId="43" formatCode="_-* #,##0.00\ _₫_-;\-* #,##0.00\ _₫_-;_-* &quot;-&quot;??\ _₫_-;_-@_-"/>
    <numFmt numFmtId="164" formatCode="_(* #,##0.00_);_(* \(#,##0.00\);_(* &quot;-&quot;??_);_(@_)"/>
    <numFmt numFmtId="165" formatCode="_(* #,##0_);_(* \(#,##0\);_(* &quot;-&quot;??_);_(@_)"/>
    <numFmt numFmtId="166" formatCode="_(* #,##0.0_);_(* \(#,##0.0\);_(* &quot;-&quot;??_);_(@_)"/>
    <numFmt numFmtId="167" formatCode="_-* #,##0\ _₫_-;\-* #,##0\ _₫_-;_-* &quot;-&quot;??\ _₫_-;_-@_-"/>
    <numFmt numFmtId="168" formatCode="###,###,###"/>
    <numFmt numFmtId="169" formatCode="#,##0;[Red]#,##0"/>
  </numFmts>
  <fonts count="29">
    <font>
      <sz val="12"/>
      <color theme="1"/>
      <name val="Times New Roman"/>
      <family val="2"/>
    </font>
    <font>
      <sz val="12"/>
      <color theme="1"/>
      <name val="Times New Roman"/>
      <family val="2"/>
    </font>
    <font>
      <b/>
      <sz val="12"/>
      <name val="Times New Roman"/>
      <family val="1"/>
    </font>
    <font>
      <sz val="12"/>
      <name val="Times New Roman"/>
      <family val="1"/>
    </font>
    <font>
      <sz val="12"/>
      <name val=".VnTime"/>
      <family val="2"/>
    </font>
    <font>
      <sz val="12"/>
      <color theme="1"/>
      <name val="Times New Roman"/>
      <family val="1"/>
    </font>
    <font>
      <sz val="11"/>
      <color theme="1"/>
      <name val="Times New Roman"/>
      <family val="1"/>
    </font>
    <font>
      <i/>
      <sz val="12"/>
      <name val="Times New Roman"/>
      <family val="1"/>
    </font>
    <font>
      <i/>
      <sz val="12"/>
      <color theme="1"/>
      <name val="Times New Roman"/>
      <family val="1"/>
    </font>
    <font>
      <b/>
      <sz val="10"/>
      <name val="Times New Roman"/>
      <family val="1"/>
    </font>
    <font>
      <sz val="10"/>
      <name val="Times New Roman"/>
      <family val="1"/>
    </font>
    <font>
      <b/>
      <i/>
      <sz val="12"/>
      <name val="Times New Roman"/>
      <family val="1"/>
    </font>
    <font>
      <b/>
      <sz val="12"/>
      <color theme="1"/>
      <name val="Times New Roman"/>
      <family val="1"/>
    </font>
    <font>
      <sz val="11"/>
      <color theme="1"/>
      <name val="Calibri"/>
      <family val="2"/>
      <charset val="163"/>
      <scheme val="minor"/>
    </font>
    <font>
      <sz val="10"/>
      <name val="Arial"/>
      <family val="2"/>
    </font>
    <font>
      <sz val="14"/>
      <name val=".VnTime"/>
      <family val="2"/>
    </font>
    <font>
      <sz val="11"/>
      <color theme="1"/>
      <name val="Calibri"/>
      <family val="2"/>
      <scheme val="minor"/>
    </font>
    <font>
      <sz val="11"/>
      <color indexed="8"/>
      <name val="Calibri"/>
      <family val="2"/>
    </font>
    <font>
      <b/>
      <sz val="10"/>
      <color indexed="8"/>
      <name val="Times New Roman"/>
      <family val="1"/>
    </font>
    <font>
      <b/>
      <sz val="14"/>
      <color indexed="8"/>
      <name val="Times New Roman"/>
      <family val="1"/>
    </font>
    <font>
      <i/>
      <sz val="10"/>
      <color indexed="8"/>
      <name val="Times New Roman"/>
      <family val="1"/>
    </font>
    <font>
      <sz val="10"/>
      <color theme="1"/>
      <name val="Times New Roman"/>
      <family val="1"/>
    </font>
    <font>
      <b/>
      <i/>
      <sz val="10"/>
      <name val="Times New Roman"/>
      <family val="1"/>
    </font>
    <font>
      <i/>
      <sz val="11"/>
      <color theme="1"/>
      <name val="Times New Roman"/>
      <family val="1"/>
    </font>
    <font>
      <i/>
      <sz val="12"/>
      <color indexed="8"/>
      <name val="Times New Roman"/>
      <family val="1"/>
    </font>
    <font>
      <sz val="12"/>
      <color indexed="8"/>
      <name val="Times New Roman"/>
      <family val="1"/>
    </font>
    <font>
      <b/>
      <sz val="12"/>
      <color indexed="8"/>
      <name val="Times New Roman"/>
      <family val="1"/>
    </font>
    <font>
      <b/>
      <sz val="13"/>
      <color indexed="8"/>
      <name val="Times New Roman"/>
      <family val="1"/>
    </font>
    <font>
      <sz val="11"/>
      <color theme="1"/>
      <name val="Times New Roman"/>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4">
    <xf numFmtId="0" fontId="0" fillId="0" borderId="0"/>
    <xf numFmtId="164" fontId="1" fillId="0" borderId="0" applyFont="0" applyFill="0" applyBorder="0" applyAlignment="0" applyProtection="0"/>
    <xf numFmtId="0" fontId="13" fillId="0" borderId="0"/>
    <xf numFmtId="0" fontId="4" fillId="0" borderId="0"/>
    <xf numFmtId="0" fontId="14" fillId="0" borderId="0"/>
    <xf numFmtId="0" fontId="15" fillId="0" borderId="0" applyProtection="0"/>
    <xf numFmtId="0" fontId="3" fillId="0" borderId="0"/>
    <xf numFmtId="0" fontId="4" fillId="0" borderId="0"/>
    <xf numFmtId="0" fontId="5" fillId="0" borderId="0"/>
    <xf numFmtId="0" fontId="16" fillId="0" borderId="0"/>
    <xf numFmtId="0" fontId="14" fillId="0" borderId="0"/>
    <xf numFmtId="166" fontId="17" fillId="0" borderId="0" applyFont="0" applyFill="0" applyBorder="0" applyAlignment="0" applyProtection="0"/>
    <xf numFmtId="0" fontId="28" fillId="0" borderId="0"/>
    <xf numFmtId="165" fontId="16" fillId="0" borderId="0" applyFont="0" applyFill="0" applyBorder="0" applyAlignment="0" applyProtection="0"/>
  </cellStyleXfs>
  <cellXfs count="161">
    <xf numFmtId="0" fontId="0" fillId="0" borderId="0" xfId="0"/>
    <xf numFmtId="0" fontId="5" fillId="0" borderId="0" xfId="0" applyFont="1"/>
    <xf numFmtId="0" fontId="12" fillId="0" borderId="0" xfId="0" applyFont="1"/>
    <xf numFmtId="0" fontId="5" fillId="0" borderId="1" xfId="0" applyFont="1" applyBorder="1" applyAlignment="1">
      <alignment vertical="center"/>
    </xf>
    <xf numFmtId="0" fontId="3" fillId="0" borderId="1" xfId="0" applyFont="1" applyFill="1" applyBorder="1"/>
    <xf numFmtId="0" fontId="5" fillId="0" borderId="1" xfId="0" applyFont="1" applyBorder="1"/>
    <xf numFmtId="0" fontId="6" fillId="0" borderId="0" xfId="3" applyFont="1"/>
    <xf numFmtId="0" fontId="18" fillId="0" borderId="0" xfId="3" applyFont="1" applyAlignment="1">
      <alignment vertical="center"/>
    </xf>
    <xf numFmtId="3" fontId="5" fillId="0" borderId="1" xfId="0" applyNumberFormat="1" applyFont="1" applyBorder="1"/>
    <xf numFmtId="0" fontId="10" fillId="0" borderId="1" xfId="3" applyFont="1" applyBorder="1" applyAlignment="1">
      <alignment vertical="center" wrapText="1"/>
    </xf>
    <xf numFmtId="165" fontId="10" fillId="0" borderId="1" xfId="1" applyNumberFormat="1" applyFont="1" applyBorder="1" applyAlignment="1">
      <alignment horizontal="center" vertical="center" wrapText="1"/>
    </xf>
    <xf numFmtId="3" fontId="10" fillId="0" borderId="1" xfId="3" applyNumberFormat="1" applyFont="1" applyBorder="1" applyAlignment="1">
      <alignment horizontal="right" vertical="center" wrapText="1"/>
    </xf>
    <xf numFmtId="0" fontId="10" fillId="0" borderId="1" xfId="3" applyFont="1" applyBorder="1" applyAlignment="1">
      <alignment horizontal="right" vertical="center" wrapText="1"/>
    </xf>
    <xf numFmtId="165" fontId="10" fillId="0" borderId="1" xfId="1" applyNumberFormat="1" applyFont="1" applyBorder="1" applyAlignment="1">
      <alignment horizontal="right" vertical="center" wrapText="1"/>
    </xf>
    <xf numFmtId="0" fontId="6" fillId="0" borderId="1" xfId="3" applyFont="1" applyBorder="1"/>
    <xf numFmtId="0" fontId="10" fillId="0" borderId="1" xfId="3" applyFont="1" applyFill="1" applyBorder="1" applyAlignment="1">
      <alignment horizontal="center" vertical="center" wrapText="1"/>
    </xf>
    <xf numFmtId="165" fontId="21" fillId="0" borderId="1" xfId="1" applyNumberFormat="1" applyFont="1" applyBorder="1"/>
    <xf numFmtId="3" fontId="21" fillId="0" borderId="1" xfId="0" applyNumberFormat="1" applyFont="1" applyBorder="1"/>
    <xf numFmtId="3" fontId="6" fillId="0" borderId="1" xfId="3" applyNumberFormat="1" applyFont="1" applyBorder="1"/>
    <xf numFmtId="0" fontId="20" fillId="0" borderId="0" xfId="3" applyFont="1" applyAlignment="1">
      <alignment horizontal="right" vertical="center"/>
    </xf>
    <xf numFmtId="0" fontId="9" fillId="0" borderId="3" xfId="3" applyFont="1" applyBorder="1" applyAlignment="1">
      <alignment vertical="center" wrapText="1"/>
    </xf>
    <xf numFmtId="165" fontId="9" fillId="0" borderId="1" xfId="3" applyNumberFormat="1" applyFont="1" applyBorder="1" applyAlignment="1">
      <alignment horizontal="center" vertical="center" wrapText="1"/>
    </xf>
    <xf numFmtId="165" fontId="22" fillId="0" borderId="1" xfId="3" applyNumberFormat="1" applyFont="1" applyBorder="1" applyAlignment="1">
      <alignment horizontal="center" vertical="center" wrapText="1"/>
    </xf>
    <xf numFmtId="165" fontId="22" fillId="0" borderId="1" xfId="1"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1" fillId="0" borderId="1" xfId="3" applyFont="1" applyBorder="1" applyAlignment="1">
      <alignment vertical="center" wrapText="1"/>
    </xf>
    <xf numFmtId="0" fontId="3" fillId="0" borderId="1" xfId="3" applyFont="1" applyBorder="1" applyAlignment="1">
      <alignment vertical="center" wrapText="1"/>
    </xf>
    <xf numFmtId="0" fontId="9" fillId="0" borderId="1" xfId="3" applyFont="1" applyBorder="1" applyAlignment="1">
      <alignment horizontal="center" vertical="center" wrapText="1"/>
    </xf>
    <xf numFmtId="0" fontId="18" fillId="0" borderId="0" xfId="3" applyFont="1" applyAlignment="1">
      <alignment horizontal="left" vertical="center" wrapText="1"/>
    </xf>
    <xf numFmtId="0" fontId="18" fillId="0" borderId="0" xfId="3" applyFont="1" applyAlignment="1">
      <alignment horizontal="center" vertical="center" wrapText="1"/>
    </xf>
    <xf numFmtId="0" fontId="6" fillId="0" borderId="0" xfId="0" applyFont="1" applyFill="1" applyAlignment="1">
      <alignment horizontal="center"/>
    </xf>
    <xf numFmtId="0" fontId="6" fillId="0" borderId="0" xfId="0" applyFont="1" applyFill="1"/>
    <xf numFmtId="167" fontId="6" fillId="0" borderId="0" xfId="0" applyNumberFormat="1" applyFont="1" applyFill="1"/>
    <xf numFmtId="0" fontId="23" fillId="0" borderId="0" xfId="0" applyFont="1" applyFill="1"/>
    <xf numFmtId="168" fontId="23" fillId="0" borderId="0" xfId="0" applyNumberFormat="1" applyFont="1" applyFill="1"/>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4" fillId="0" borderId="1" xfId="0" applyFont="1" applyFill="1" applyBorder="1" applyAlignment="1">
      <alignment horizontal="center" vertical="center" wrapText="1"/>
    </xf>
    <xf numFmtId="168" fontId="24"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168" fontId="26" fillId="0" borderId="1" xfId="0" applyNumberFormat="1" applyFont="1" applyFill="1" applyBorder="1" applyAlignment="1">
      <alignment horizontal="center" vertical="center" wrapText="1"/>
    </xf>
    <xf numFmtId="43" fontId="12" fillId="0" borderId="1" xfId="1" applyNumberFormat="1" applyFont="1" applyFill="1" applyBorder="1" applyAlignment="1">
      <alignment horizontal="right" vertical="center" wrapText="1"/>
    </xf>
    <xf numFmtId="0" fontId="26" fillId="0" borderId="1" xfId="0" applyFont="1" applyFill="1" applyBorder="1" applyAlignment="1">
      <alignment horizontal="center" vertical="center" wrapText="1"/>
    </xf>
    <xf numFmtId="167" fontId="26" fillId="0" borderId="1" xfId="0" applyNumberFormat="1" applyFont="1" applyFill="1" applyBorder="1" applyAlignment="1">
      <alignment horizontal="left" vertical="center" wrapText="1"/>
    </xf>
    <xf numFmtId="167" fontId="12" fillId="0" borderId="1" xfId="1" applyNumberFormat="1" applyFont="1" applyFill="1" applyBorder="1" applyAlignment="1">
      <alignment vertical="center"/>
    </xf>
    <xf numFmtId="3" fontId="25" fillId="0" borderId="1" xfId="0" applyNumberFormat="1" applyFont="1" applyFill="1" applyBorder="1" applyAlignment="1">
      <alignment horizontal="left" vertical="center" wrapText="1"/>
    </xf>
    <xf numFmtId="167" fontId="25" fillId="0" borderId="1" xfId="0" applyNumberFormat="1" applyFont="1" applyFill="1" applyBorder="1" applyAlignment="1">
      <alignment horizontal="left" vertical="center" wrapText="1"/>
    </xf>
    <xf numFmtId="167" fontId="5" fillId="0" borderId="1" xfId="1" applyNumberFormat="1" applyFont="1" applyFill="1" applyBorder="1" applyAlignment="1">
      <alignment vertical="center"/>
    </xf>
    <xf numFmtId="167" fontId="0" fillId="0" borderId="1" xfId="1" applyNumberFormat="1" applyFont="1" applyFill="1" applyBorder="1" applyAlignment="1">
      <alignment vertical="center"/>
    </xf>
    <xf numFmtId="43" fontId="5" fillId="0" borderId="1" xfId="1" applyNumberFormat="1" applyFont="1" applyFill="1" applyBorder="1" applyAlignment="1">
      <alignment horizontal="right" vertical="center" wrapText="1"/>
    </xf>
    <xf numFmtId="3" fontId="24" fillId="0" borderId="1" xfId="0" applyNumberFormat="1" applyFont="1" applyFill="1" applyBorder="1" applyAlignment="1">
      <alignment horizontal="left" vertical="center" wrapText="1"/>
    </xf>
    <xf numFmtId="167" fontId="8" fillId="0" borderId="1" xfId="1" applyNumberFormat="1" applyFont="1" applyFill="1" applyBorder="1" applyAlignment="1">
      <alignment vertical="center"/>
    </xf>
    <xf numFmtId="0" fontId="25" fillId="0" borderId="1" xfId="0" applyFont="1" applyFill="1" applyBorder="1" applyAlignment="1">
      <alignment vertical="center" wrapText="1"/>
    </xf>
    <xf numFmtId="0" fontId="24" fillId="0" borderId="1" xfId="0" quotePrefix="1" applyFont="1" applyFill="1" applyBorder="1" applyAlignment="1">
      <alignment horizontal="left" vertical="center" wrapText="1"/>
    </xf>
    <xf numFmtId="0" fontId="24" fillId="0"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5" fillId="0" borderId="1" xfId="0" applyFont="1" applyFill="1" applyBorder="1" applyAlignment="1">
      <alignment vertical="center" wrapText="1"/>
    </xf>
    <xf numFmtId="3" fontId="26" fillId="0" borderId="1" xfId="0" applyNumberFormat="1" applyFont="1" applyFill="1" applyBorder="1" applyAlignment="1">
      <alignment vertical="center" wrapText="1"/>
    </xf>
    <xf numFmtId="3" fontId="25"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12"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0" fillId="0" borderId="1" xfId="0" applyFill="1" applyBorder="1" applyAlignment="1">
      <alignment vertical="center"/>
    </xf>
    <xf numFmtId="0" fontId="8" fillId="0" borderId="1" xfId="0" applyFont="1" applyFill="1" applyBorder="1" applyAlignment="1">
      <alignment horizontal="center" vertical="center"/>
    </xf>
    <xf numFmtId="0" fontId="7" fillId="0" borderId="1" xfId="0" applyFont="1" applyFill="1" applyBorder="1" applyAlignment="1">
      <alignment vertical="center" wrapText="1"/>
    </xf>
    <xf numFmtId="0" fontId="9" fillId="0" borderId="1" xfId="3" applyFont="1" applyBorder="1" applyAlignment="1">
      <alignment horizontal="left" vertical="center" wrapText="1"/>
    </xf>
    <xf numFmtId="0" fontId="0" fillId="0" borderId="1" xfId="0" applyBorder="1"/>
    <xf numFmtId="168" fontId="0" fillId="0" borderId="0" xfId="0" applyNumberFormat="1"/>
    <xf numFmtId="165" fontId="9" fillId="0" borderId="2" xfId="1" applyNumberFormat="1" applyFont="1" applyBorder="1" applyAlignment="1">
      <alignment vertical="center" wrapText="1"/>
    </xf>
    <xf numFmtId="165" fontId="10" fillId="0" borderId="2" xfId="1" applyNumberFormat="1" applyFont="1" applyBorder="1" applyAlignment="1">
      <alignment vertical="center" wrapText="1"/>
    </xf>
    <xf numFmtId="0" fontId="2" fillId="0" borderId="1" xfId="9" applyFont="1" applyFill="1" applyBorder="1" applyAlignment="1" applyProtection="1">
      <alignment horizontal="center" vertical="center" wrapText="1"/>
      <protection hidden="1"/>
    </xf>
    <xf numFmtId="0" fontId="2" fillId="0" borderId="1" xfId="9" applyFont="1" applyFill="1" applyBorder="1" applyAlignment="1" applyProtection="1">
      <alignment horizontal="left" vertical="center" wrapText="1"/>
      <protection hidden="1"/>
    </xf>
    <xf numFmtId="0" fontId="3" fillId="0" borderId="1" xfId="9" applyFont="1" applyFill="1" applyBorder="1" applyAlignment="1" applyProtection="1">
      <alignment horizontal="center" vertical="center" wrapText="1"/>
      <protection hidden="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1" xfId="9" applyFont="1" applyFill="1" applyBorder="1" applyAlignment="1" applyProtection="1">
      <alignment horizontal="left" vertical="center" wrapText="1"/>
      <protection hidden="1"/>
    </xf>
    <xf numFmtId="0" fontId="3" fillId="0" borderId="1" xfId="7" applyFont="1" applyFill="1" applyBorder="1" applyAlignment="1">
      <alignment vertical="center" wrapText="1"/>
    </xf>
    <xf numFmtId="0" fontId="2" fillId="0" borderId="1" xfId="8" applyFont="1" applyFill="1" applyBorder="1" applyAlignment="1">
      <alignment vertical="center" wrapText="1"/>
    </xf>
    <xf numFmtId="0" fontId="3" fillId="0" borderId="1" xfId="0" applyFont="1" applyFill="1" applyBorder="1" applyAlignment="1">
      <alignment vertical="center" wrapText="1"/>
    </xf>
    <xf numFmtId="0" fontId="3" fillId="0" borderId="1" xfId="9" applyFont="1" applyFill="1" applyBorder="1" applyAlignment="1">
      <alignment vertical="center" wrapText="1"/>
    </xf>
    <xf numFmtId="3" fontId="3" fillId="0" borderId="1" xfId="0" applyNumberFormat="1" applyFont="1" applyFill="1" applyBorder="1" applyAlignment="1">
      <alignment horizontal="left" vertical="center" wrapText="1"/>
    </xf>
    <xf numFmtId="0" fontId="2" fillId="0" borderId="1" xfId="7" applyFont="1" applyFill="1" applyBorder="1" applyAlignment="1">
      <alignment vertical="center" wrapText="1"/>
    </xf>
    <xf numFmtId="0" fontId="3" fillId="0" borderId="1" xfId="8" applyFont="1" applyFill="1" applyBorder="1" applyAlignment="1">
      <alignment vertical="center" wrapText="1"/>
    </xf>
    <xf numFmtId="0" fontId="2" fillId="0" borderId="1" xfId="12" applyFont="1" applyFill="1" applyBorder="1" applyAlignment="1">
      <alignment horizontal="left" vertical="center" wrapText="1"/>
    </xf>
    <xf numFmtId="0" fontId="3" fillId="0" borderId="1" xfId="0" applyFont="1" applyFill="1" applyBorder="1" applyAlignment="1">
      <alignment horizontal="center" vertical="center"/>
    </xf>
    <xf numFmtId="1" fontId="3" fillId="0" borderId="1" xfId="4" applyNumberFormat="1" applyFont="1" applyFill="1" applyBorder="1" applyAlignment="1">
      <alignment horizontal="center" vertical="center" wrapText="1"/>
    </xf>
    <xf numFmtId="0" fontId="2" fillId="0" borderId="1" xfId="7" applyFont="1" applyFill="1" applyBorder="1" applyAlignment="1">
      <alignment horizontal="center" vertical="center"/>
    </xf>
    <xf numFmtId="0" fontId="3" fillId="0" borderId="1" xfId="7" applyFont="1" applyFill="1" applyBorder="1" applyAlignment="1">
      <alignment horizontal="center" vertical="center"/>
    </xf>
    <xf numFmtId="49" fontId="2" fillId="0" borderId="1" xfId="12"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1" fontId="2" fillId="0" borderId="1" xfId="4" applyNumberFormat="1" applyFont="1" applyFill="1" applyBorder="1" applyAlignment="1">
      <alignment horizontal="center" vertical="center" wrapText="1"/>
    </xf>
    <xf numFmtId="169" fontId="2" fillId="0" borderId="1" xfId="9" applyNumberFormat="1" applyFont="1" applyFill="1" applyBorder="1" applyAlignment="1" applyProtection="1">
      <alignment horizontal="right" vertical="center" wrapText="1"/>
      <protection hidden="1"/>
    </xf>
    <xf numFmtId="169" fontId="3" fillId="0" borderId="1" xfId="9" applyNumberFormat="1" applyFont="1" applyFill="1" applyBorder="1" applyAlignment="1" applyProtection="1">
      <alignment horizontal="right" vertical="center" wrapText="1"/>
      <protection hidden="1"/>
    </xf>
    <xf numFmtId="3" fontId="3" fillId="0" borderId="1" xfId="9" applyNumberFormat="1" applyFont="1" applyFill="1" applyBorder="1" applyAlignment="1" applyProtection="1">
      <alignment horizontal="right" vertical="center" wrapText="1"/>
      <protection hidden="1"/>
    </xf>
    <xf numFmtId="3" fontId="3" fillId="0" borderId="1" xfId="13" applyNumberFormat="1" applyFont="1" applyFill="1" applyBorder="1" applyAlignment="1">
      <alignment horizontal="right" vertical="center"/>
    </xf>
    <xf numFmtId="169" fontId="3" fillId="0" borderId="1" xfId="12" applyNumberFormat="1" applyFont="1" applyFill="1" applyBorder="1" applyAlignment="1">
      <alignment horizontal="right" vertical="center" wrapText="1"/>
    </xf>
    <xf numFmtId="169" fontId="3" fillId="0" borderId="1" xfId="0" applyNumberFormat="1" applyFont="1" applyFill="1" applyBorder="1" applyAlignment="1">
      <alignment vertical="center"/>
    </xf>
    <xf numFmtId="169" fontId="3" fillId="0" borderId="1" xfId="1" applyNumberFormat="1" applyFont="1" applyFill="1" applyBorder="1" applyAlignment="1">
      <alignment horizontal="right" vertical="center"/>
    </xf>
    <xf numFmtId="169" fontId="2" fillId="0" borderId="1" xfId="0" applyNumberFormat="1" applyFont="1" applyFill="1" applyBorder="1" applyAlignment="1">
      <alignment vertical="center"/>
    </xf>
    <xf numFmtId="169" fontId="2" fillId="0" borderId="1" xfId="12" applyNumberFormat="1" applyFont="1" applyFill="1" applyBorder="1" applyAlignment="1">
      <alignment horizontal="right" vertical="center" wrapText="1"/>
    </xf>
    <xf numFmtId="169" fontId="11" fillId="0" borderId="1" xfId="9" applyNumberFormat="1" applyFont="1" applyFill="1" applyBorder="1" applyAlignment="1" applyProtection="1">
      <alignment horizontal="right" vertical="center" wrapText="1"/>
      <protection hidden="1"/>
    </xf>
    <xf numFmtId="169" fontId="7" fillId="0" borderId="1" xfId="9" applyNumberFormat="1" applyFont="1" applyFill="1" applyBorder="1" applyAlignment="1" applyProtection="1">
      <alignment horizontal="right" vertical="center" wrapText="1"/>
      <protection hidden="1"/>
    </xf>
    <xf numFmtId="0" fontId="5" fillId="0" borderId="1" xfId="0" applyFont="1" applyFill="1" applyBorder="1" applyAlignment="1">
      <alignment horizontal="left" vertical="center"/>
    </xf>
    <xf numFmtId="164" fontId="10" fillId="0" borderId="1" xfId="1" applyFont="1" applyBorder="1" applyAlignment="1">
      <alignment horizontal="center" vertical="center" wrapText="1"/>
    </xf>
    <xf numFmtId="164" fontId="10" fillId="0" borderId="1" xfId="1" applyNumberFormat="1" applyFont="1" applyBorder="1" applyAlignment="1">
      <alignment horizontal="center" vertical="center" wrapText="1"/>
    </xf>
    <xf numFmtId="164" fontId="22" fillId="0" borderId="1" xfId="1" applyFont="1" applyBorder="1" applyAlignment="1">
      <alignment horizontal="center" vertical="center" wrapText="1"/>
    </xf>
    <xf numFmtId="0" fontId="0" fillId="0" borderId="0" xfId="0" applyAlignment="1">
      <alignment vertical="center"/>
    </xf>
    <xf numFmtId="169" fontId="12" fillId="0" borderId="1" xfId="0" applyNumberFormat="1" applyFont="1" applyBorder="1" applyAlignment="1">
      <alignment vertical="center"/>
    </xf>
    <xf numFmtId="0" fontId="12" fillId="0" borderId="1" xfId="0" applyFont="1" applyBorder="1" applyAlignment="1">
      <alignment vertical="center"/>
    </xf>
    <xf numFmtId="169" fontId="5" fillId="0" borderId="1" xfId="0" applyNumberFormat="1"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7" fillId="0" borderId="1" xfId="0" applyFont="1" applyBorder="1" applyAlignment="1">
      <alignment vertical="center"/>
    </xf>
    <xf numFmtId="0" fontId="3" fillId="0" borderId="1" xfId="0" applyFont="1" applyBorder="1" applyAlignment="1">
      <alignment vertical="center" wrapText="1"/>
    </xf>
    <xf numFmtId="0" fontId="2" fillId="0" borderId="1" xfId="3" applyFont="1" applyBorder="1" applyAlignment="1">
      <alignment horizontal="center" vertical="center" wrapText="1"/>
    </xf>
    <xf numFmtId="0" fontId="26" fillId="0" borderId="0" xfId="3" applyFont="1" applyAlignment="1">
      <alignment vertical="center" wrapText="1"/>
    </xf>
    <xf numFmtId="0" fontId="5" fillId="0" borderId="0" xfId="3" applyFont="1"/>
    <xf numFmtId="0" fontId="26" fillId="0" borderId="0" xfId="3" applyFont="1" applyAlignment="1">
      <alignment vertical="center"/>
    </xf>
    <xf numFmtId="0" fontId="24" fillId="0" borderId="0" xfId="3" applyFont="1" applyAlignment="1">
      <alignment horizontal="right" vertical="center"/>
    </xf>
    <xf numFmtId="37" fontId="2" fillId="0" borderId="1" xfId="11" applyNumberFormat="1" applyFont="1" applyBorder="1" applyAlignment="1">
      <alignment horizontal="right" vertical="center"/>
    </xf>
    <xf numFmtId="165" fontId="2" fillId="0" borderId="1" xfId="11" applyNumberFormat="1" applyFont="1" applyBorder="1" applyAlignment="1">
      <alignment vertical="center" wrapText="1"/>
    </xf>
    <xf numFmtId="37" fontId="3" fillId="0" borderId="1" xfId="11" applyNumberFormat="1" applyFont="1" applyBorder="1" applyAlignment="1">
      <alignment horizontal="right" vertical="center"/>
    </xf>
    <xf numFmtId="165" fontId="3" fillId="0" borderId="1" xfId="11" applyNumberFormat="1" applyFont="1" applyBorder="1" applyAlignment="1">
      <alignment vertical="center" wrapText="1"/>
    </xf>
    <xf numFmtId="0" fontId="26" fillId="0" borderId="0" xfId="3" applyFont="1" applyAlignment="1">
      <alignment horizontal="right" vertical="center" wrapText="1"/>
    </xf>
    <xf numFmtId="0" fontId="26" fillId="0" borderId="0" xfId="3" applyFont="1" applyAlignment="1">
      <alignment horizontal="center" vertical="center"/>
    </xf>
    <xf numFmtId="0" fontId="24" fillId="0" borderId="0" xfId="3" applyFont="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6" fillId="0" borderId="0" xfId="3" applyFont="1" applyAlignment="1">
      <alignment horizontal="center" vertical="center" wrapText="1"/>
    </xf>
    <xf numFmtId="0" fontId="19" fillId="0" borderId="0" xfId="3" applyFont="1" applyAlignment="1">
      <alignment horizontal="center" vertical="center"/>
    </xf>
    <xf numFmtId="0" fontId="20" fillId="0" borderId="0" xfId="3" applyFont="1" applyAlignment="1">
      <alignment horizontal="center" vertical="center"/>
    </xf>
    <xf numFmtId="0" fontId="18" fillId="0" borderId="0" xfId="3" applyFont="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5" xfId="0" applyFill="1" applyBorder="1" applyAlignment="1">
      <alignment horizontal="center"/>
    </xf>
    <xf numFmtId="0" fontId="0" fillId="0" borderId="2" xfId="0" applyFill="1" applyBorder="1" applyAlignment="1">
      <alignment horizontal="center"/>
    </xf>
    <xf numFmtId="0" fontId="9" fillId="0" borderId="3" xfId="3" applyFont="1" applyBorder="1" applyAlignment="1">
      <alignment horizontal="center" vertical="center" wrapText="1"/>
    </xf>
    <xf numFmtId="0" fontId="9" fillId="0" borderId="5" xfId="3" applyFont="1" applyBorder="1" applyAlignment="1">
      <alignment horizontal="center" vertical="center" wrapText="1"/>
    </xf>
    <xf numFmtId="0" fontId="9" fillId="0" borderId="2" xfId="3" applyFont="1" applyBorder="1" applyAlignment="1">
      <alignment horizontal="center" vertical="center" wrapText="1"/>
    </xf>
    <xf numFmtId="0" fontId="27" fillId="0" borderId="0" xfId="3" applyFont="1" applyAlignment="1">
      <alignment horizontal="center" vertical="center" wrapText="1"/>
    </xf>
    <xf numFmtId="0" fontId="9" fillId="0" borderId="1" xfId="3" applyFont="1" applyBorder="1" applyAlignment="1">
      <alignment horizontal="center" vertical="center" wrapText="1"/>
    </xf>
    <xf numFmtId="0" fontId="27" fillId="0" borderId="0" xfId="3" applyFont="1" applyAlignment="1">
      <alignment horizontal="center" vertical="center"/>
    </xf>
    <xf numFmtId="0" fontId="12" fillId="0" borderId="1" xfId="0" applyFont="1" applyBorder="1" applyAlignment="1">
      <alignment horizontal="center" vertical="center"/>
    </xf>
    <xf numFmtId="0" fontId="18" fillId="0" borderId="0" xfId="3" applyFont="1" applyAlignment="1">
      <alignment horizontal="center" vertical="center"/>
    </xf>
    <xf numFmtId="0" fontId="20" fillId="0" borderId="4" xfId="3" applyFont="1" applyBorder="1" applyAlignment="1">
      <alignment horizontal="right" vertical="center"/>
    </xf>
    <xf numFmtId="0" fontId="10" fillId="0" borderId="1" xfId="3" applyFont="1" applyBorder="1" applyAlignment="1">
      <alignment horizontal="center" vertical="center" wrapText="1"/>
    </xf>
  </cellXfs>
  <cellStyles count="14">
    <cellStyle name="Comma" xfId="1" builtinId="3"/>
    <cellStyle name="Comma 16 3 5" xfId="13"/>
    <cellStyle name="Comma 2" xfId="11"/>
    <cellStyle name="Ledger 17 x 11 in 2" xfId="10"/>
    <cellStyle name="Normal" xfId="0" builtinId="0"/>
    <cellStyle name="Normal 10 2" xfId="9"/>
    <cellStyle name="Normal 2" xfId="3"/>
    <cellStyle name="Normal 2 2_Bieu Ke hoach dau tu cong 2018-Q.Trach-TT03-UBND.10.2017" xfId="6"/>
    <cellStyle name="Normal 2 34" xfId="12"/>
    <cellStyle name="Normal 3 3" xfId="7"/>
    <cellStyle name="Normal 3 4" xfId="5"/>
    <cellStyle name="Normal 5" xfId="2"/>
    <cellStyle name="Normal 6" xfId="8"/>
    <cellStyle name="Normal_Bieu mau (CV )"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952500</xdr:colOff>
      <xdr:row>2</xdr:row>
      <xdr:rowOff>1588</xdr:rowOff>
    </xdr:from>
    <xdr:to>
      <xdr:col>1</xdr:col>
      <xdr:colOff>1666875</xdr:colOff>
      <xdr:row>2</xdr:row>
      <xdr:rowOff>9525</xdr:rowOff>
    </xdr:to>
    <xdr:cxnSp macro="">
      <xdr:nvCxnSpPr>
        <xdr:cNvPr id="3" name="Straight Connector 2"/>
        <xdr:cNvCxnSpPr/>
      </xdr:nvCxnSpPr>
      <xdr:spPr>
        <a:xfrm flipV="1">
          <a:off x="1257300" y="401638"/>
          <a:ext cx="714375" cy="793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571500</xdr:colOff>
      <xdr:row>1</xdr:row>
      <xdr:rowOff>190500</xdr:rowOff>
    </xdr:from>
    <xdr:to>
      <xdr:col>1</xdr:col>
      <xdr:colOff>1104900</xdr:colOff>
      <xdr:row>1</xdr:row>
      <xdr:rowOff>192088</xdr:rowOff>
    </xdr:to>
    <xdr:cxnSp macro="">
      <xdr:nvCxnSpPr>
        <xdr:cNvPr id="2" name="Straight Connector 1"/>
        <xdr:cNvCxnSpPr/>
      </xdr:nvCxnSpPr>
      <xdr:spPr>
        <a:xfrm>
          <a:off x="885825" y="390525"/>
          <a:ext cx="5334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952500</xdr:colOff>
      <xdr:row>38</xdr:row>
      <xdr:rowOff>0</xdr:rowOff>
    </xdr:from>
    <xdr:to>
      <xdr:col>1</xdr:col>
      <xdr:colOff>952500</xdr:colOff>
      <xdr:row>38</xdr:row>
      <xdr:rowOff>47625</xdr:rowOff>
    </xdr:to>
    <xdr:sp macro="" textlink="">
      <xdr:nvSpPr>
        <xdr:cNvPr id="2" name="Text Box 2"/>
        <xdr:cNvSpPr txBox="1">
          <a:spLocks noChangeArrowheads="1"/>
        </xdr:cNvSpPr>
      </xdr:nvSpPr>
      <xdr:spPr bwMode="auto">
        <a:xfrm>
          <a:off x="1371600" y="12782550"/>
          <a:ext cx="0" cy="47625"/>
        </a:xfrm>
        <a:prstGeom prst="rect">
          <a:avLst/>
        </a:prstGeom>
        <a:noFill/>
        <a:ln w="9525">
          <a:noFill/>
          <a:miter lim="800000"/>
          <a:headEnd/>
          <a:tailEnd/>
        </a:ln>
      </xdr:spPr>
    </xdr:sp>
    <xdr:clientData/>
  </xdr:twoCellAnchor>
  <xdr:twoCellAnchor editAs="oneCell">
    <xdr:from>
      <xdr:col>1</xdr:col>
      <xdr:colOff>952500</xdr:colOff>
      <xdr:row>38</xdr:row>
      <xdr:rowOff>0</xdr:rowOff>
    </xdr:from>
    <xdr:to>
      <xdr:col>1</xdr:col>
      <xdr:colOff>952500</xdr:colOff>
      <xdr:row>38</xdr:row>
      <xdr:rowOff>47625</xdr:rowOff>
    </xdr:to>
    <xdr:sp macro="" textlink="">
      <xdr:nvSpPr>
        <xdr:cNvPr id="3" name="Text Box 2"/>
        <xdr:cNvSpPr txBox="1">
          <a:spLocks noChangeArrowheads="1"/>
        </xdr:cNvSpPr>
      </xdr:nvSpPr>
      <xdr:spPr bwMode="auto">
        <a:xfrm>
          <a:off x="1371600" y="12782550"/>
          <a:ext cx="0" cy="47625"/>
        </a:xfrm>
        <a:prstGeom prst="rect">
          <a:avLst/>
        </a:prstGeom>
        <a:noFill/>
        <a:ln w="9525">
          <a:noFill/>
          <a:miter lim="800000"/>
          <a:headEnd/>
          <a:tailEnd/>
        </a:ln>
      </xdr:spPr>
    </xdr:sp>
    <xdr:clientData/>
  </xdr:twoCellAnchor>
  <xdr:twoCellAnchor>
    <xdr:from>
      <xdr:col>1</xdr:col>
      <xdr:colOff>571500</xdr:colOff>
      <xdr:row>1</xdr:row>
      <xdr:rowOff>190500</xdr:rowOff>
    </xdr:from>
    <xdr:to>
      <xdr:col>1</xdr:col>
      <xdr:colOff>1104900</xdr:colOff>
      <xdr:row>1</xdr:row>
      <xdr:rowOff>192088</xdr:rowOff>
    </xdr:to>
    <xdr:cxnSp macro="">
      <xdr:nvCxnSpPr>
        <xdr:cNvPr id="4" name="Straight Connector 3"/>
        <xdr:cNvCxnSpPr/>
      </xdr:nvCxnSpPr>
      <xdr:spPr>
        <a:xfrm>
          <a:off x="885825" y="390525"/>
          <a:ext cx="5334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438150</xdr:colOff>
      <xdr:row>2</xdr:row>
      <xdr:rowOff>0</xdr:rowOff>
    </xdr:from>
    <xdr:to>
      <xdr:col>0</xdr:col>
      <xdr:colOff>1257300</xdr:colOff>
      <xdr:row>2</xdr:row>
      <xdr:rowOff>1588</xdr:rowOff>
    </xdr:to>
    <xdr:cxnSp macro="">
      <xdr:nvCxnSpPr>
        <xdr:cNvPr id="3" name="Straight Connector 2"/>
        <xdr:cNvCxnSpPr/>
      </xdr:nvCxnSpPr>
      <xdr:spPr>
        <a:xfrm>
          <a:off x="438150" y="400050"/>
          <a:ext cx="8191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13"/>
  <sheetViews>
    <sheetView workbookViewId="0">
      <selection sqref="A1:D13"/>
    </sheetView>
  </sheetViews>
  <sheetFormatPr defaultRowHeight="15.75"/>
  <cols>
    <col min="1" max="1" width="28.75" customWidth="1"/>
    <col min="2" max="2" width="15.5" customWidth="1"/>
    <col min="3" max="3" width="19.625" customWidth="1"/>
    <col min="4" max="4" width="15.625" customWidth="1"/>
  </cols>
  <sheetData>
    <row r="1" spans="1:4">
      <c r="A1" s="119" t="s">
        <v>167</v>
      </c>
      <c r="B1" s="120"/>
      <c r="C1" s="127" t="s">
        <v>61</v>
      </c>
      <c r="D1" s="127"/>
    </row>
    <row r="2" spans="1:4">
      <c r="A2" s="121"/>
      <c r="B2" s="120"/>
      <c r="C2" s="120"/>
      <c r="D2" s="120"/>
    </row>
    <row r="3" spans="1:4">
      <c r="A3" s="128" t="s">
        <v>62</v>
      </c>
      <c r="B3" s="128"/>
      <c r="C3" s="128"/>
      <c r="D3" s="128"/>
    </row>
    <row r="4" spans="1:4">
      <c r="A4" s="129" t="s">
        <v>63</v>
      </c>
      <c r="B4" s="129"/>
      <c r="C4" s="129"/>
      <c r="D4" s="129"/>
    </row>
    <row r="5" spans="1:4">
      <c r="A5" s="120"/>
      <c r="B5" s="120"/>
      <c r="C5" s="120"/>
      <c r="D5" s="122" t="s">
        <v>165</v>
      </c>
    </row>
    <row r="6" spans="1:4">
      <c r="A6" s="118" t="s">
        <v>35</v>
      </c>
      <c r="B6" s="118" t="s">
        <v>65</v>
      </c>
      <c r="C6" s="118" t="s">
        <v>66</v>
      </c>
      <c r="D6" s="118" t="s">
        <v>65</v>
      </c>
    </row>
    <row r="7" spans="1:4">
      <c r="A7" s="118" t="s">
        <v>67</v>
      </c>
      <c r="B7" s="123">
        <f>B8+B9+B10+B11</f>
        <v>133611</v>
      </c>
      <c r="C7" s="118" t="s">
        <v>68</v>
      </c>
      <c r="D7" s="124">
        <f>D8+D9+D10+D11</f>
        <v>133611</v>
      </c>
    </row>
    <row r="8" spans="1:4">
      <c r="A8" s="27" t="s">
        <v>161</v>
      </c>
      <c r="B8" s="125">
        <f>'HT -104'!AE11</f>
        <v>7006</v>
      </c>
      <c r="C8" s="27" t="s">
        <v>69</v>
      </c>
      <c r="D8" s="126">
        <f>'HT-105'!J9</f>
        <v>5470</v>
      </c>
    </row>
    <row r="9" spans="1:4" ht="31.5">
      <c r="A9" s="27" t="s">
        <v>162</v>
      </c>
      <c r="B9" s="125">
        <f>'HT -104'!AE35</f>
        <v>584</v>
      </c>
      <c r="C9" s="27" t="s">
        <v>70</v>
      </c>
      <c r="D9" s="126">
        <f>'HT-105'!K10-'HT-105'!K23</f>
        <v>123790</v>
      </c>
    </row>
    <row r="10" spans="1:4" ht="31.5">
      <c r="A10" s="27" t="s">
        <v>163</v>
      </c>
      <c r="B10" s="125">
        <f>'HT -104'!AE40</f>
        <v>650</v>
      </c>
      <c r="C10" s="27" t="s">
        <v>105</v>
      </c>
      <c r="D10" s="126">
        <f>'HT-105'!K23</f>
        <v>2638</v>
      </c>
    </row>
    <row r="11" spans="1:4" ht="31.5">
      <c r="A11" s="27" t="s">
        <v>164</v>
      </c>
      <c r="B11" s="125">
        <f>B12+B13</f>
        <v>125371</v>
      </c>
      <c r="C11" s="27" t="s">
        <v>166</v>
      </c>
      <c r="D11" s="126">
        <f>'HT-105'!K24</f>
        <v>1713</v>
      </c>
    </row>
    <row r="12" spans="1:4">
      <c r="A12" s="27" t="s">
        <v>71</v>
      </c>
      <c r="B12" s="125">
        <f>'HT -104'!AE42</f>
        <v>123658</v>
      </c>
      <c r="C12" s="27"/>
      <c r="D12" s="126">
        <v>0</v>
      </c>
    </row>
    <row r="13" spans="1:4">
      <c r="A13" s="27" t="s">
        <v>72</v>
      </c>
      <c r="B13" s="125">
        <f>'HT -104'!AE43</f>
        <v>1713</v>
      </c>
      <c r="C13" s="27"/>
      <c r="D13" s="126"/>
    </row>
  </sheetData>
  <mergeCells count="3">
    <mergeCell ref="C1:D1"/>
    <mergeCell ref="A3:D3"/>
    <mergeCell ref="A4:D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AO45"/>
  <sheetViews>
    <sheetView topLeftCell="A22" workbookViewId="0">
      <selection activeCell="A4" sqref="A4:AG4"/>
    </sheetView>
  </sheetViews>
  <sheetFormatPr defaultRowHeight="15.75"/>
  <cols>
    <col min="1" max="1" width="4" customWidth="1"/>
    <col min="2" max="2" width="39.75" customWidth="1"/>
    <col min="3" max="3" width="10.875" customWidth="1"/>
    <col min="4" max="4" width="9" customWidth="1"/>
    <col min="5" max="5" width="10.125" customWidth="1"/>
    <col min="6" max="6" width="9" customWidth="1"/>
    <col min="7" max="7" width="11" customWidth="1"/>
    <col min="8" max="8" width="10" customWidth="1"/>
    <col min="9" max="9" width="9" customWidth="1"/>
    <col min="10" max="10" width="9.125" customWidth="1"/>
    <col min="11" max="18" width="11.625" hidden="1" customWidth="1"/>
    <col min="19" max="19" width="13.125" hidden="1" customWidth="1"/>
    <col min="20" max="20" width="9.375" hidden="1" customWidth="1"/>
    <col min="21" max="21" width="10.25" hidden="1" customWidth="1"/>
    <col min="22" max="22" width="10.125" hidden="1" customWidth="1"/>
    <col min="23" max="23" width="11.75" hidden="1" customWidth="1"/>
    <col min="24" max="24" width="10.125" hidden="1" customWidth="1"/>
    <col min="25" max="25" width="9.75" hidden="1" customWidth="1"/>
    <col min="26" max="26" width="9.375" hidden="1" customWidth="1"/>
    <col min="27" max="27" width="12.75" customWidth="1"/>
    <col min="28" max="28" width="10.5" hidden="1" customWidth="1"/>
    <col min="29" max="29" width="11.5" hidden="1" customWidth="1"/>
    <col min="30" max="30" width="10.5" hidden="1" customWidth="1"/>
    <col min="31" max="31" width="11.25" customWidth="1"/>
    <col min="32" max="32" width="8.375" bestFit="1" customWidth="1"/>
    <col min="33" max="33" width="9.125" customWidth="1"/>
  </cols>
  <sheetData>
    <row r="1" spans="1:41" ht="15.75" customHeight="1">
      <c r="A1" s="142" t="s">
        <v>149</v>
      </c>
      <c r="B1" s="142"/>
      <c r="C1" s="6"/>
      <c r="D1" s="6"/>
      <c r="E1" s="6"/>
      <c r="F1" s="6"/>
      <c r="AD1" s="145" t="s">
        <v>73</v>
      </c>
      <c r="AE1" s="145"/>
      <c r="AF1" s="145"/>
      <c r="AG1" s="145"/>
    </row>
    <row r="2" spans="1:41">
      <c r="A2" s="128" t="s">
        <v>150</v>
      </c>
      <c r="B2" s="128"/>
      <c r="C2" s="6"/>
      <c r="D2" s="6"/>
      <c r="E2" s="6"/>
      <c r="F2" s="6"/>
      <c r="G2" s="6"/>
      <c r="H2" s="6"/>
    </row>
    <row r="3" spans="1:41" ht="18.75">
      <c r="A3" s="143" t="s">
        <v>74</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row>
    <row r="4" spans="1:41">
      <c r="A4" s="144" t="s">
        <v>63</v>
      </c>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row>
    <row r="5" spans="1:41">
      <c r="A5" s="31"/>
      <c r="B5" s="32"/>
      <c r="C5" s="32"/>
      <c r="D5" s="32"/>
      <c r="E5" s="32"/>
      <c r="F5" s="33"/>
      <c r="G5" s="33"/>
      <c r="H5" s="32"/>
      <c r="I5" s="32"/>
      <c r="J5" s="32"/>
      <c r="K5" s="32"/>
      <c r="L5" s="32"/>
      <c r="M5" s="32"/>
      <c r="N5" s="32"/>
      <c r="O5" s="32"/>
      <c r="P5" s="32"/>
      <c r="Q5" s="32"/>
      <c r="R5" s="32"/>
      <c r="S5" s="32"/>
      <c r="T5" s="32"/>
      <c r="U5" s="32"/>
      <c r="V5" s="32"/>
      <c r="W5" s="34"/>
      <c r="X5" s="34"/>
      <c r="Y5" s="34"/>
      <c r="Z5" s="34"/>
      <c r="AA5" s="35"/>
      <c r="AB5" s="34"/>
      <c r="AC5" s="34"/>
      <c r="AD5" s="34"/>
      <c r="AE5" s="34" t="s">
        <v>106</v>
      </c>
      <c r="AF5" s="32"/>
      <c r="AG5" s="32"/>
    </row>
    <row r="6" spans="1:41">
      <c r="A6" s="139" t="s">
        <v>0</v>
      </c>
      <c r="B6" s="139" t="s">
        <v>107</v>
      </c>
      <c r="C6" s="130" t="s">
        <v>108</v>
      </c>
      <c r="D6" s="131"/>
      <c r="E6" s="131"/>
      <c r="F6" s="131"/>
      <c r="G6" s="131"/>
      <c r="H6" s="131"/>
      <c r="I6" s="131"/>
      <c r="J6" s="132"/>
      <c r="K6" s="130" t="s">
        <v>109</v>
      </c>
      <c r="L6" s="131"/>
      <c r="M6" s="131"/>
      <c r="N6" s="131"/>
      <c r="O6" s="131"/>
      <c r="P6" s="131"/>
      <c r="Q6" s="131"/>
      <c r="R6" s="132"/>
      <c r="S6" s="130" t="s">
        <v>110</v>
      </c>
      <c r="T6" s="131"/>
      <c r="U6" s="131"/>
      <c r="V6" s="131"/>
      <c r="W6" s="131"/>
      <c r="X6" s="131"/>
      <c r="Y6" s="131"/>
      <c r="Z6" s="132"/>
      <c r="AA6" s="133" t="s">
        <v>111</v>
      </c>
      <c r="AB6" s="134"/>
      <c r="AC6" s="134"/>
      <c r="AD6" s="134"/>
      <c r="AE6" s="135"/>
      <c r="AF6" s="139" t="s">
        <v>112</v>
      </c>
      <c r="AG6" s="139"/>
    </row>
    <row r="7" spans="1:41">
      <c r="A7" s="139"/>
      <c r="B7" s="139"/>
      <c r="C7" s="146" t="s">
        <v>113</v>
      </c>
      <c r="D7" s="147"/>
      <c r="E7" s="147"/>
      <c r="F7" s="148"/>
      <c r="G7" s="146" t="s">
        <v>114</v>
      </c>
      <c r="H7" s="147"/>
      <c r="I7" s="147"/>
      <c r="J7" s="148"/>
      <c r="K7" s="146" t="s">
        <v>113</v>
      </c>
      <c r="L7" s="147"/>
      <c r="M7" s="147"/>
      <c r="N7" s="148"/>
      <c r="O7" s="146" t="s">
        <v>114</v>
      </c>
      <c r="P7" s="147"/>
      <c r="Q7" s="147"/>
      <c r="R7" s="148"/>
      <c r="S7" s="146" t="s">
        <v>113</v>
      </c>
      <c r="T7" s="149"/>
      <c r="U7" s="149"/>
      <c r="V7" s="150"/>
      <c r="W7" s="146" t="s">
        <v>114</v>
      </c>
      <c r="X7" s="147"/>
      <c r="Y7" s="147"/>
      <c r="Z7" s="148"/>
      <c r="AA7" s="136"/>
      <c r="AB7" s="137"/>
      <c r="AC7" s="137"/>
      <c r="AD7" s="137"/>
      <c r="AE7" s="138"/>
      <c r="AF7" s="140" t="s">
        <v>115</v>
      </c>
      <c r="AG7" s="140" t="s">
        <v>116</v>
      </c>
    </row>
    <row r="8" spans="1:41" ht="31.5">
      <c r="A8" s="36"/>
      <c r="B8" s="36"/>
      <c r="C8" s="36" t="s">
        <v>117</v>
      </c>
      <c r="D8" s="37" t="s">
        <v>118</v>
      </c>
      <c r="E8" s="37" t="s">
        <v>119</v>
      </c>
      <c r="F8" s="37" t="s">
        <v>120</v>
      </c>
      <c r="G8" s="37" t="s">
        <v>117</v>
      </c>
      <c r="H8" s="37" t="s">
        <v>118</v>
      </c>
      <c r="I8" s="37" t="s">
        <v>119</v>
      </c>
      <c r="J8" s="37" t="s">
        <v>120</v>
      </c>
      <c r="K8" s="36" t="s">
        <v>117</v>
      </c>
      <c r="L8" s="37" t="s">
        <v>118</v>
      </c>
      <c r="M8" s="37" t="s">
        <v>119</v>
      </c>
      <c r="N8" s="37" t="s">
        <v>120</v>
      </c>
      <c r="O8" s="36" t="s">
        <v>117</v>
      </c>
      <c r="P8" s="37" t="s">
        <v>118</v>
      </c>
      <c r="Q8" s="37" t="s">
        <v>119</v>
      </c>
      <c r="R8" s="37" t="s">
        <v>120</v>
      </c>
      <c r="S8" s="36" t="s">
        <v>117</v>
      </c>
      <c r="T8" s="37" t="s">
        <v>118</v>
      </c>
      <c r="U8" s="37" t="s">
        <v>119</v>
      </c>
      <c r="V8" s="37" t="s">
        <v>120</v>
      </c>
      <c r="W8" s="36" t="s">
        <v>117</v>
      </c>
      <c r="X8" s="37" t="s">
        <v>118</v>
      </c>
      <c r="Y8" s="37" t="s">
        <v>119</v>
      </c>
      <c r="Z8" s="37" t="s">
        <v>120</v>
      </c>
      <c r="AA8" s="38" t="s">
        <v>121</v>
      </c>
      <c r="AB8" s="38"/>
      <c r="AC8" s="38"/>
      <c r="AD8" s="38"/>
      <c r="AE8" s="38" t="s">
        <v>114</v>
      </c>
      <c r="AF8" s="141"/>
      <c r="AG8" s="141"/>
    </row>
    <row r="9" spans="1:41">
      <c r="A9" s="39" t="s">
        <v>1</v>
      </c>
      <c r="B9" s="40" t="s">
        <v>2</v>
      </c>
      <c r="C9" s="40">
        <v>1</v>
      </c>
      <c r="D9" s="40">
        <v>2</v>
      </c>
      <c r="E9" s="40">
        <v>3</v>
      </c>
      <c r="F9" s="40">
        <v>4</v>
      </c>
      <c r="G9" s="40">
        <v>5</v>
      </c>
      <c r="H9" s="40">
        <v>6</v>
      </c>
      <c r="I9" s="40">
        <v>7</v>
      </c>
      <c r="J9" s="40">
        <v>8</v>
      </c>
      <c r="K9" s="40">
        <v>1</v>
      </c>
      <c r="L9" s="40">
        <v>2</v>
      </c>
      <c r="M9" s="40">
        <v>3</v>
      </c>
      <c r="N9" s="40">
        <v>4</v>
      </c>
      <c r="O9" s="40">
        <v>5</v>
      </c>
      <c r="P9" s="40">
        <v>6</v>
      </c>
      <c r="Q9" s="40">
        <v>7</v>
      </c>
      <c r="R9" s="40">
        <v>8</v>
      </c>
      <c r="S9" s="40">
        <v>9</v>
      </c>
      <c r="T9" s="40">
        <v>10</v>
      </c>
      <c r="U9" s="40">
        <v>11</v>
      </c>
      <c r="V9" s="40">
        <v>12</v>
      </c>
      <c r="W9" s="40">
        <v>13</v>
      </c>
      <c r="X9" s="40">
        <v>14</v>
      </c>
      <c r="Y9" s="40">
        <v>15</v>
      </c>
      <c r="Z9" s="40">
        <v>16</v>
      </c>
      <c r="AA9" s="40">
        <v>9</v>
      </c>
      <c r="AB9" s="40">
        <v>1</v>
      </c>
      <c r="AC9" s="40">
        <v>1</v>
      </c>
      <c r="AD9" s="40">
        <v>1</v>
      </c>
      <c r="AE9" s="40">
        <v>10</v>
      </c>
      <c r="AF9" s="39">
        <v>11</v>
      </c>
      <c r="AG9" s="40">
        <v>12</v>
      </c>
    </row>
    <row r="10" spans="1:41">
      <c r="A10" s="41"/>
      <c r="B10" s="42" t="s">
        <v>122</v>
      </c>
      <c r="C10" s="43">
        <v>35611.699999999997</v>
      </c>
      <c r="D10" s="43">
        <v>7417.6</v>
      </c>
      <c r="E10" s="43">
        <v>19338.7</v>
      </c>
      <c r="F10" s="43">
        <v>8855.4</v>
      </c>
      <c r="G10" s="43">
        <v>25225.599999999999</v>
      </c>
      <c r="H10" s="43">
        <v>7330.6</v>
      </c>
      <c r="I10" s="43">
        <v>10706</v>
      </c>
      <c r="J10" s="43">
        <v>7189</v>
      </c>
      <c r="K10" s="43">
        <f>K11+K35+K40+K41</f>
        <v>23682.487282000002</v>
      </c>
      <c r="L10" s="43">
        <f t="shared" ref="L10:R10" si="0">L11+L35+L40+L41</f>
        <v>7673.7199500000006</v>
      </c>
      <c r="M10" s="43">
        <f t="shared" si="0"/>
        <v>6320.9299539999993</v>
      </c>
      <c r="N10" s="43">
        <f t="shared" si="0"/>
        <v>9687.8373780000002</v>
      </c>
      <c r="O10" s="43">
        <f t="shared" si="0"/>
        <v>20247.037629000002</v>
      </c>
      <c r="P10" s="43">
        <f t="shared" si="0"/>
        <v>7410.5406010000006</v>
      </c>
      <c r="Q10" s="43">
        <f t="shared" si="0"/>
        <v>5408.7895069999995</v>
      </c>
      <c r="R10" s="43">
        <f t="shared" si="0"/>
        <v>7427.7075209999994</v>
      </c>
      <c r="S10" s="43">
        <v>43679.8</v>
      </c>
      <c r="T10" s="43">
        <v>11126.2</v>
      </c>
      <c r="U10" s="43">
        <v>19066.3</v>
      </c>
      <c r="V10" s="43">
        <v>13487.3</v>
      </c>
      <c r="W10" s="43">
        <v>34812</v>
      </c>
      <c r="X10" s="43">
        <v>11020</v>
      </c>
      <c r="Y10" s="43">
        <v>12121</v>
      </c>
      <c r="Z10" s="43">
        <v>11671</v>
      </c>
      <c r="AA10" s="43">
        <v>142027</v>
      </c>
      <c r="AB10" s="43">
        <v>342000</v>
      </c>
      <c r="AC10" s="43">
        <v>12299000</v>
      </c>
      <c r="AD10" s="43">
        <v>2781000</v>
      </c>
      <c r="AE10" s="43">
        <v>133611</v>
      </c>
      <c r="AF10" s="44">
        <f>AA10/C10*100</f>
        <v>398.82117394002535</v>
      </c>
      <c r="AG10" s="44">
        <f>AE10/G10*100</f>
        <v>529.66430927311933</v>
      </c>
      <c r="AH10" s="71">
        <f>AA10</f>
        <v>142027</v>
      </c>
      <c r="AI10" s="71">
        <f>AE10</f>
        <v>133611</v>
      </c>
      <c r="AJ10">
        <f t="shared" ref="AJ10:AO10" si="1">M10/1000</f>
        <v>6.3209299539999995</v>
      </c>
      <c r="AK10">
        <f t="shared" si="1"/>
        <v>9.6878373779999993</v>
      </c>
      <c r="AL10">
        <f t="shared" si="1"/>
        <v>20.247037629000001</v>
      </c>
      <c r="AM10">
        <f t="shared" si="1"/>
        <v>7.410540601000001</v>
      </c>
      <c r="AN10">
        <f t="shared" si="1"/>
        <v>5.4087895069999998</v>
      </c>
      <c r="AO10">
        <f t="shared" si="1"/>
        <v>7.4277075209999994</v>
      </c>
    </row>
    <row r="11" spans="1:41">
      <c r="A11" s="45" t="s">
        <v>3</v>
      </c>
      <c r="B11" s="42" t="s">
        <v>160</v>
      </c>
      <c r="C11" s="46">
        <v>17764</v>
      </c>
      <c r="D11" s="47">
        <v>320</v>
      </c>
      <c r="E11" s="47">
        <v>14879</v>
      </c>
      <c r="F11" s="47">
        <v>2565</v>
      </c>
      <c r="G11" s="47">
        <v>7377.9</v>
      </c>
      <c r="H11" s="47">
        <v>233</v>
      </c>
      <c r="I11" s="47">
        <v>6246.3</v>
      </c>
      <c r="J11" s="47">
        <v>898.6</v>
      </c>
      <c r="K11" s="47">
        <v>5834.7872819999993</v>
      </c>
      <c r="L11" s="47">
        <v>576.1199499999999</v>
      </c>
      <c r="M11" s="47">
        <v>1861.2299539999999</v>
      </c>
      <c r="N11" s="47">
        <v>3397.4373779999996</v>
      </c>
      <c r="O11" s="47">
        <v>2399.3376290000001</v>
      </c>
      <c r="P11" s="47">
        <v>312.94060100000002</v>
      </c>
      <c r="Q11" s="47">
        <v>949.08950700000003</v>
      </c>
      <c r="R11" s="47">
        <v>1137.307521</v>
      </c>
      <c r="S11" s="47">
        <v>15422</v>
      </c>
      <c r="T11" s="47">
        <v>342</v>
      </c>
      <c r="U11" s="47">
        <v>12299</v>
      </c>
      <c r="V11" s="47">
        <v>2781</v>
      </c>
      <c r="W11" s="47">
        <v>6554.2</v>
      </c>
      <c r="X11" s="47">
        <v>235.8</v>
      </c>
      <c r="Y11" s="47">
        <v>5353.7</v>
      </c>
      <c r="Z11" s="47">
        <v>964.7</v>
      </c>
      <c r="AA11" s="47">
        <v>15422</v>
      </c>
      <c r="AB11" s="47">
        <v>342000</v>
      </c>
      <c r="AC11" s="47">
        <v>12299000</v>
      </c>
      <c r="AD11" s="47">
        <v>2781000</v>
      </c>
      <c r="AE11" s="47">
        <v>7006</v>
      </c>
      <c r="AF11" s="44">
        <f>AA11/C11*100</f>
        <v>86.816032425129478</v>
      </c>
      <c r="AG11" s="44">
        <f>AE11/G11*100</f>
        <v>94.959270253053035</v>
      </c>
      <c r="AH11" s="71">
        <f t="shared" ref="AH11:AH45" si="2">AA11</f>
        <v>15422</v>
      </c>
      <c r="AI11" s="71">
        <f t="shared" ref="AI11:AI45" si="3">AB11</f>
        <v>342000</v>
      </c>
      <c r="AJ11">
        <f t="shared" ref="AJ11:AJ45" si="4">M11/1000</f>
        <v>1.8612299539999999</v>
      </c>
      <c r="AK11">
        <f t="shared" ref="AK11:AK45" si="5">N11/1000</f>
        <v>3.3974373779999998</v>
      </c>
      <c r="AL11">
        <f t="shared" ref="AL11:AL45" si="6">O11/1000</f>
        <v>2.3993376290000001</v>
      </c>
      <c r="AM11">
        <f t="shared" ref="AM11:AM45" si="7">P11/1000</f>
        <v>0.31294060100000004</v>
      </c>
      <c r="AN11">
        <f t="shared" ref="AN11:AN45" si="8">Q11/1000</f>
        <v>0.94908950700000005</v>
      </c>
      <c r="AO11">
        <f t="shared" ref="AO11:AO45" si="9">R11/1000</f>
        <v>1.1373075209999999</v>
      </c>
    </row>
    <row r="12" spans="1:41">
      <c r="A12" s="41">
        <v>1</v>
      </c>
      <c r="B12" s="48" t="s">
        <v>123</v>
      </c>
      <c r="C12" s="49">
        <v>0</v>
      </c>
      <c r="D12" s="50"/>
      <c r="E12" s="50"/>
      <c r="F12" s="50"/>
      <c r="G12" s="51">
        <v>0</v>
      </c>
      <c r="H12" s="50"/>
      <c r="I12" s="50"/>
      <c r="J12" s="50"/>
      <c r="K12" s="50">
        <v>0</v>
      </c>
      <c r="L12" s="50">
        <v>0</v>
      </c>
      <c r="M12" s="50">
        <v>0</v>
      </c>
      <c r="N12" s="50">
        <v>0</v>
      </c>
      <c r="O12" s="50">
        <v>0</v>
      </c>
      <c r="P12" s="50">
        <v>0</v>
      </c>
      <c r="Q12" s="50">
        <v>0</v>
      </c>
      <c r="R12" s="50">
        <v>0</v>
      </c>
      <c r="S12" s="50"/>
      <c r="T12" s="50"/>
      <c r="U12" s="50"/>
      <c r="V12" s="50"/>
      <c r="W12" s="50"/>
      <c r="X12" s="50"/>
      <c r="Y12" s="50"/>
      <c r="Z12" s="50"/>
      <c r="AA12" s="50"/>
      <c r="AB12" s="50"/>
      <c r="AC12" s="50"/>
      <c r="AD12" s="50"/>
      <c r="AE12" s="50"/>
      <c r="AF12" s="52"/>
      <c r="AG12" s="52"/>
      <c r="AH12" s="71">
        <f t="shared" si="2"/>
        <v>0</v>
      </c>
      <c r="AI12" s="71">
        <f t="shared" si="3"/>
        <v>0</v>
      </c>
      <c r="AJ12">
        <f t="shared" si="4"/>
        <v>0</v>
      </c>
      <c r="AK12">
        <f t="shared" si="5"/>
        <v>0</v>
      </c>
      <c r="AL12">
        <f t="shared" si="6"/>
        <v>0</v>
      </c>
      <c r="AM12">
        <f t="shared" si="7"/>
        <v>0</v>
      </c>
      <c r="AN12">
        <f t="shared" si="8"/>
        <v>0</v>
      </c>
      <c r="AO12">
        <f t="shared" si="9"/>
        <v>0</v>
      </c>
    </row>
    <row r="13" spans="1:41">
      <c r="A13" s="41">
        <v>2</v>
      </c>
      <c r="B13" s="48" t="s">
        <v>124</v>
      </c>
      <c r="C13" s="49">
        <v>0</v>
      </c>
      <c r="D13" s="50"/>
      <c r="E13" s="50"/>
      <c r="F13" s="50"/>
      <c r="G13" s="51">
        <v>0</v>
      </c>
      <c r="H13" s="50"/>
      <c r="I13" s="50"/>
      <c r="J13" s="50"/>
      <c r="K13" s="50">
        <v>0</v>
      </c>
      <c r="L13" s="50">
        <v>0</v>
      </c>
      <c r="M13" s="50">
        <v>0</v>
      </c>
      <c r="N13" s="50">
        <v>0</v>
      </c>
      <c r="O13" s="50">
        <v>0</v>
      </c>
      <c r="P13" s="50">
        <v>0</v>
      </c>
      <c r="Q13" s="50">
        <v>0</v>
      </c>
      <c r="R13" s="50">
        <v>0</v>
      </c>
      <c r="S13" s="50"/>
      <c r="T13" s="50"/>
      <c r="U13" s="50"/>
      <c r="V13" s="50"/>
      <c r="W13" s="50"/>
      <c r="X13" s="50"/>
      <c r="Y13" s="50"/>
      <c r="Z13" s="50"/>
      <c r="AA13" s="50"/>
      <c r="AB13" s="50"/>
      <c r="AC13" s="50"/>
      <c r="AD13" s="50"/>
      <c r="AE13" s="50"/>
      <c r="AF13" s="52"/>
      <c r="AG13" s="52"/>
      <c r="AH13" s="71">
        <f t="shared" si="2"/>
        <v>0</v>
      </c>
      <c r="AI13" s="71">
        <f t="shared" si="3"/>
        <v>0</v>
      </c>
      <c r="AJ13">
        <f t="shared" si="4"/>
        <v>0</v>
      </c>
      <c r="AK13">
        <f t="shared" si="5"/>
        <v>0</v>
      </c>
      <c r="AL13">
        <f t="shared" si="6"/>
        <v>0</v>
      </c>
      <c r="AM13">
        <f t="shared" si="7"/>
        <v>0</v>
      </c>
      <c r="AN13">
        <f t="shared" si="8"/>
        <v>0</v>
      </c>
      <c r="AO13">
        <f t="shared" si="9"/>
        <v>0</v>
      </c>
    </row>
    <row r="14" spans="1:41">
      <c r="A14" s="41">
        <v>3</v>
      </c>
      <c r="B14" s="48" t="s">
        <v>125</v>
      </c>
      <c r="C14" s="49">
        <v>559</v>
      </c>
      <c r="D14" s="50">
        <v>86</v>
      </c>
      <c r="E14" s="50">
        <v>213</v>
      </c>
      <c r="F14" s="50">
        <v>260</v>
      </c>
      <c r="G14" s="50">
        <v>223.6</v>
      </c>
      <c r="H14" s="50">
        <v>34.4</v>
      </c>
      <c r="I14" s="50">
        <v>85.199999999999989</v>
      </c>
      <c r="J14" s="50">
        <v>104</v>
      </c>
      <c r="K14" s="50">
        <v>621.29353300000002</v>
      </c>
      <c r="L14" s="50">
        <v>92.460999999999999</v>
      </c>
      <c r="M14" s="50">
        <v>275.06373100000002</v>
      </c>
      <c r="N14" s="50">
        <v>253.76880199999999</v>
      </c>
      <c r="O14" s="50">
        <v>248.51746</v>
      </c>
      <c r="P14" s="50">
        <v>36.984400000000001</v>
      </c>
      <c r="Q14" s="50">
        <v>110.02551200000001</v>
      </c>
      <c r="R14" s="50">
        <v>101.507548</v>
      </c>
      <c r="S14" s="50">
        <v>607</v>
      </c>
      <c r="T14" s="50">
        <v>102</v>
      </c>
      <c r="U14" s="50">
        <v>232</v>
      </c>
      <c r="V14" s="50">
        <v>273</v>
      </c>
      <c r="W14" s="50">
        <v>242.79999999999998</v>
      </c>
      <c r="X14" s="50">
        <v>40.799999999999997</v>
      </c>
      <c r="Y14" s="50">
        <v>92.8</v>
      </c>
      <c r="Z14" s="50">
        <v>109.2</v>
      </c>
      <c r="AA14" s="50">
        <v>607</v>
      </c>
      <c r="AB14" s="50">
        <v>102000</v>
      </c>
      <c r="AC14" s="50">
        <v>232000</v>
      </c>
      <c r="AD14" s="50">
        <v>273000</v>
      </c>
      <c r="AE14" s="50">
        <v>424.90000000000003</v>
      </c>
      <c r="AF14" s="52">
        <v>108.58676207513416</v>
      </c>
      <c r="AG14" s="52">
        <v>190.02683363148481</v>
      </c>
      <c r="AH14" s="71">
        <f t="shared" si="2"/>
        <v>607</v>
      </c>
      <c r="AI14" s="71">
        <f t="shared" si="3"/>
        <v>102000</v>
      </c>
      <c r="AJ14">
        <f t="shared" si="4"/>
        <v>0.27506373100000003</v>
      </c>
      <c r="AK14">
        <f t="shared" si="5"/>
        <v>0.25376880200000002</v>
      </c>
      <c r="AL14">
        <f t="shared" si="6"/>
        <v>0.24851746</v>
      </c>
      <c r="AM14">
        <f t="shared" si="7"/>
        <v>3.6984400000000001E-2</v>
      </c>
      <c r="AN14">
        <f t="shared" si="8"/>
        <v>0.11002551200000001</v>
      </c>
      <c r="AO14">
        <f t="shared" si="9"/>
        <v>0.101507548</v>
      </c>
    </row>
    <row r="15" spans="1:41">
      <c r="A15" s="39"/>
      <c r="B15" s="53" t="s">
        <v>21</v>
      </c>
      <c r="C15" s="49">
        <v>4</v>
      </c>
      <c r="D15" s="54">
        <v>0</v>
      </c>
      <c r="E15" s="54">
        <v>4</v>
      </c>
      <c r="F15" s="54">
        <v>0</v>
      </c>
      <c r="G15" s="51">
        <v>1.6</v>
      </c>
      <c r="H15" s="54">
        <v>0</v>
      </c>
      <c r="I15" s="54">
        <v>1.6</v>
      </c>
      <c r="J15" s="54">
        <v>0</v>
      </c>
      <c r="K15" s="54">
        <v>0.3</v>
      </c>
      <c r="L15" s="54">
        <v>0</v>
      </c>
      <c r="M15" s="54">
        <v>0.3</v>
      </c>
      <c r="N15" s="54">
        <v>0</v>
      </c>
      <c r="O15" s="54">
        <v>0.12</v>
      </c>
      <c r="P15" s="54">
        <v>0</v>
      </c>
      <c r="Q15" s="54">
        <v>0.12</v>
      </c>
      <c r="R15" s="54">
        <v>0</v>
      </c>
      <c r="S15" s="54">
        <v>4</v>
      </c>
      <c r="T15" s="54">
        <v>0</v>
      </c>
      <c r="U15" s="54">
        <v>4</v>
      </c>
      <c r="V15" s="54">
        <v>0</v>
      </c>
      <c r="W15" s="54">
        <v>1.6</v>
      </c>
      <c r="X15" s="54">
        <v>0</v>
      </c>
      <c r="Y15" s="54">
        <v>1.6</v>
      </c>
      <c r="Z15" s="54">
        <v>0</v>
      </c>
      <c r="AA15" s="54">
        <v>4</v>
      </c>
      <c r="AB15" s="54">
        <v>0</v>
      </c>
      <c r="AC15" s="54">
        <v>4000</v>
      </c>
      <c r="AD15" s="54">
        <v>0</v>
      </c>
      <c r="AE15" s="54">
        <v>2.8</v>
      </c>
      <c r="AF15" s="52">
        <v>100</v>
      </c>
      <c r="AG15" s="52">
        <v>174.99999999999997</v>
      </c>
      <c r="AH15" s="71">
        <f t="shared" si="2"/>
        <v>4</v>
      </c>
      <c r="AI15" s="71">
        <f t="shared" si="3"/>
        <v>0</v>
      </c>
      <c r="AJ15">
        <f t="shared" si="4"/>
        <v>2.9999999999999997E-4</v>
      </c>
      <c r="AK15">
        <f t="shared" si="5"/>
        <v>0</v>
      </c>
      <c r="AL15">
        <f t="shared" si="6"/>
        <v>1.1999999999999999E-4</v>
      </c>
      <c r="AM15">
        <f t="shared" si="7"/>
        <v>0</v>
      </c>
      <c r="AN15">
        <f t="shared" si="8"/>
        <v>1.1999999999999999E-4</v>
      </c>
      <c r="AO15">
        <f t="shared" si="9"/>
        <v>0</v>
      </c>
    </row>
    <row r="16" spans="1:41">
      <c r="A16" s="39"/>
      <c r="B16" s="53" t="s">
        <v>22</v>
      </c>
      <c r="C16" s="49">
        <v>555</v>
      </c>
      <c r="D16" s="54">
        <v>86</v>
      </c>
      <c r="E16" s="54">
        <v>209</v>
      </c>
      <c r="F16" s="54">
        <v>260</v>
      </c>
      <c r="G16" s="51">
        <v>222</v>
      </c>
      <c r="H16" s="54">
        <v>34.4</v>
      </c>
      <c r="I16" s="54">
        <v>83.6</v>
      </c>
      <c r="J16" s="54">
        <v>104</v>
      </c>
      <c r="K16" s="54">
        <v>620.99353300000007</v>
      </c>
      <c r="L16" s="54">
        <v>92.460999999999999</v>
      </c>
      <c r="M16" s="54">
        <v>274.76373100000001</v>
      </c>
      <c r="N16" s="54">
        <v>253.76880199999999</v>
      </c>
      <c r="O16" s="54">
        <v>248.39746</v>
      </c>
      <c r="P16" s="54">
        <v>36.984400000000001</v>
      </c>
      <c r="Q16" s="54">
        <v>109.905512</v>
      </c>
      <c r="R16" s="54">
        <v>101.507548</v>
      </c>
      <c r="S16" s="54">
        <v>603</v>
      </c>
      <c r="T16" s="54">
        <v>102</v>
      </c>
      <c r="U16" s="54">
        <v>228</v>
      </c>
      <c r="V16" s="54">
        <v>273</v>
      </c>
      <c r="W16" s="54">
        <v>241.2</v>
      </c>
      <c r="X16" s="54">
        <v>40.799999999999997</v>
      </c>
      <c r="Y16" s="54">
        <v>91.2</v>
      </c>
      <c r="Z16" s="54">
        <v>109.2</v>
      </c>
      <c r="AA16" s="54">
        <v>603</v>
      </c>
      <c r="AB16" s="54">
        <v>102000</v>
      </c>
      <c r="AC16" s="54">
        <v>228000</v>
      </c>
      <c r="AD16" s="54">
        <v>273000</v>
      </c>
      <c r="AE16" s="54">
        <v>422.1</v>
      </c>
      <c r="AF16" s="52">
        <v>108.64864864864865</v>
      </c>
      <c r="AG16" s="52">
        <v>190.13513513513513</v>
      </c>
      <c r="AH16" s="71">
        <f t="shared" si="2"/>
        <v>603</v>
      </c>
      <c r="AI16" s="71">
        <f t="shared" si="3"/>
        <v>102000</v>
      </c>
      <c r="AJ16">
        <f t="shared" si="4"/>
        <v>0.27476373100000001</v>
      </c>
      <c r="AK16">
        <f t="shared" si="5"/>
        <v>0.25376880200000002</v>
      </c>
      <c r="AL16">
        <f t="shared" si="6"/>
        <v>0.24839745999999999</v>
      </c>
      <c r="AM16">
        <f t="shared" si="7"/>
        <v>3.6984400000000001E-2</v>
      </c>
      <c r="AN16">
        <f t="shared" si="8"/>
        <v>0.109905512</v>
      </c>
      <c r="AO16">
        <f t="shared" si="9"/>
        <v>0.101507548</v>
      </c>
    </row>
    <row r="17" spans="1:41">
      <c r="A17" s="39"/>
      <c r="B17" s="53" t="s">
        <v>23</v>
      </c>
      <c r="C17" s="49">
        <v>0</v>
      </c>
      <c r="D17" s="54">
        <v>0</v>
      </c>
      <c r="E17" s="54">
        <v>0</v>
      </c>
      <c r="F17" s="54">
        <v>0</v>
      </c>
      <c r="G17" s="51">
        <v>0</v>
      </c>
      <c r="H17" s="54"/>
      <c r="I17" s="54"/>
      <c r="J17" s="54"/>
      <c r="K17" s="54">
        <v>0</v>
      </c>
      <c r="L17" s="54">
        <v>0</v>
      </c>
      <c r="M17" s="54">
        <v>0</v>
      </c>
      <c r="N17" s="54">
        <v>0</v>
      </c>
      <c r="O17" s="54">
        <v>0</v>
      </c>
      <c r="P17" s="54">
        <v>0</v>
      </c>
      <c r="Q17" s="54">
        <v>0</v>
      </c>
      <c r="R17" s="54">
        <v>0</v>
      </c>
      <c r="S17" s="54"/>
      <c r="T17" s="54"/>
      <c r="U17" s="54"/>
      <c r="V17" s="54"/>
      <c r="W17" s="54">
        <v>0</v>
      </c>
      <c r="X17" s="54"/>
      <c r="Y17" s="54"/>
      <c r="Z17" s="54"/>
      <c r="AA17" s="54"/>
      <c r="AB17" s="54"/>
      <c r="AC17" s="54"/>
      <c r="AD17" s="54"/>
      <c r="AE17" s="54"/>
      <c r="AF17" s="52"/>
      <c r="AG17" s="52"/>
      <c r="AH17" s="71">
        <f t="shared" si="2"/>
        <v>0</v>
      </c>
      <c r="AI17" s="71">
        <f t="shared" si="3"/>
        <v>0</v>
      </c>
      <c r="AJ17">
        <f t="shared" si="4"/>
        <v>0</v>
      </c>
      <c r="AK17">
        <f t="shared" si="5"/>
        <v>0</v>
      </c>
      <c r="AL17">
        <f t="shared" si="6"/>
        <v>0</v>
      </c>
      <c r="AM17">
        <f t="shared" si="7"/>
        <v>0</v>
      </c>
      <c r="AN17">
        <f t="shared" si="8"/>
        <v>0</v>
      </c>
      <c r="AO17">
        <f t="shared" si="9"/>
        <v>0</v>
      </c>
    </row>
    <row r="18" spans="1:41">
      <c r="A18" s="41">
        <v>4</v>
      </c>
      <c r="B18" s="48" t="s">
        <v>126</v>
      </c>
      <c r="C18" s="49">
        <v>273</v>
      </c>
      <c r="D18" s="50">
        <v>12</v>
      </c>
      <c r="E18" s="50">
        <v>230</v>
      </c>
      <c r="F18" s="50">
        <v>31</v>
      </c>
      <c r="G18" s="51">
        <v>191.1</v>
      </c>
      <c r="H18" s="50">
        <v>8.4</v>
      </c>
      <c r="I18" s="50">
        <v>161</v>
      </c>
      <c r="J18" s="50">
        <v>21.7</v>
      </c>
      <c r="K18" s="50">
        <v>188.55452299999999</v>
      </c>
      <c r="L18" s="50">
        <v>25.200431999999999</v>
      </c>
      <c r="M18" s="50">
        <v>104.47580499999999</v>
      </c>
      <c r="N18" s="50">
        <v>58.878286000000003</v>
      </c>
      <c r="O18" s="50">
        <v>131.98818499999999</v>
      </c>
      <c r="P18" s="50">
        <v>17.640307</v>
      </c>
      <c r="Q18" s="50">
        <v>73.133071000000001</v>
      </c>
      <c r="R18" s="50">
        <v>41.214807</v>
      </c>
      <c r="S18" s="50">
        <v>207</v>
      </c>
      <c r="T18" s="50">
        <v>22</v>
      </c>
      <c r="U18" s="50">
        <v>147</v>
      </c>
      <c r="V18" s="50">
        <v>38</v>
      </c>
      <c r="W18" s="50">
        <v>144.9</v>
      </c>
      <c r="X18" s="50">
        <v>15.399999999999999</v>
      </c>
      <c r="Y18" s="50">
        <v>102.9</v>
      </c>
      <c r="Z18" s="50">
        <v>26.6</v>
      </c>
      <c r="AA18" s="50">
        <v>207</v>
      </c>
      <c r="AB18" s="50">
        <v>22000</v>
      </c>
      <c r="AC18" s="50">
        <v>147000</v>
      </c>
      <c r="AD18" s="50">
        <v>38000</v>
      </c>
      <c r="AE18" s="50">
        <v>155.1</v>
      </c>
      <c r="AF18" s="52">
        <v>75.824175824175825</v>
      </c>
      <c r="AG18" s="52">
        <v>81.161695447409727</v>
      </c>
      <c r="AH18" s="71">
        <f t="shared" si="2"/>
        <v>207</v>
      </c>
      <c r="AI18" s="71">
        <f t="shared" si="3"/>
        <v>22000</v>
      </c>
      <c r="AJ18">
        <f t="shared" si="4"/>
        <v>0.10447580499999999</v>
      </c>
      <c r="AK18">
        <f t="shared" si="5"/>
        <v>5.8878286000000002E-2</v>
      </c>
      <c r="AL18">
        <f t="shared" si="6"/>
        <v>0.13198818499999998</v>
      </c>
      <c r="AM18">
        <f t="shared" si="7"/>
        <v>1.7640307000000001E-2</v>
      </c>
      <c r="AN18">
        <f t="shared" si="8"/>
        <v>7.3133071000000008E-2</v>
      </c>
      <c r="AO18">
        <f t="shared" si="9"/>
        <v>4.1214806999999999E-2</v>
      </c>
    </row>
    <row r="19" spans="1:41">
      <c r="A19" s="41">
        <v>5</v>
      </c>
      <c r="B19" s="55" t="s">
        <v>127</v>
      </c>
      <c r="C19" s="49">
        <v>0</v>
      </c>
      <c r="D19" s="50">
        <v>0</v>
      </c>
      <c r="E19" s="50">
        <v>0</v>
      </c>
      <c r="F19" s="50">
        <v>0</v>
      </c>
      <c r="G19" s="50">
        <v>0</v>
      </c>
      <c r="H19" s="50">
        <v>0</v>
      </c>
      <c r="I19" s="50">
        <v>0</v>
      </c>
      <c r="J19" s="50">
        <v>0</v>
      </c>
      <c r="K19" s="50">
        <v>7.9579029999999999</v>
      </c>
      <c r="L19" s="50">
        <v>1.8759999999999998E-3</v>
      </c>
      <c r="M19" s="50">
        <v>6.7457289999999999</v>
      </c>
      <c r="N19" s="50">
        <v>1.2102980000000001</v>
      </c>
      <c r="O19" s="50">
        <v>5.5705489999999998</v>
      </c>
      <c r="P19" s="50">
        <v>1.3140000000000001E-3</v>
      </c>
      <c r="Q19" s="50">
        <v>4.7220170000000001</v>
      </c>
      <c r="R19" s="50">
        <v>0.84721799999999992</v>
      </c>
      <c r="S19" s="50">
        <v>10</v>
      </c>
      <c r="T19" s="50">
        <v>5</v>
      </c>
      <c r="U19" s="50">
        <v>5</v>
      </c>
      <c r="V19" s="50">
        <v>0</v>
      </c>
      <c r="W19" s="50">
        <v>7</v>
      </c>
      <c r="X19" s="50">
        <v>3.5</v>
      </c>
      <c r="Y19" s="50">
        <v>3.5</v>
      </c>
      <c r="Z19" s="50">
        <v>0</v>
      </c>
      <c r="AA19" s="50">
        <v>10</v>
      </c>
      <c r="AB19" s="50">
        <v>5000</v>
      </c>
      <c r="AC19" s="50">
        <v>5000</v>
      </c>
      <c r="AD19" s="50">
        <v>0</v>
      </c>
      <c r="AE19" s="50">
        <v>8.5</v>
      </c>
      <c r="AF19" s="52"/>
      <c r="AG19" s="52"/>
      <c r="AH19" s="71">
        <f t="shared" si="2"/>
        <v>10</v>
      </c>
      <c r="AI19" s="71">
        <f t="shared" si="3"/>
        <v>5000</v>
      </c>
      <c r="AJ19">
        <f t="shared" si="4"/>
        <v>6.7457289999999998E-3</v>
      </c>
      <c r="AK19">
        <f t="shared" si="5"/>
        <v>1.2102980000000001E-3</v>
      </c>
      <c r="AL19">
        <f t="shared" si="6"/>
        <v>5.5705490000000002E-3</v>
      </c>
      <c r="AM19">
        <f t="shared" si="7"/>
        <v>1.314E-6</v>
      </c>
      <c r="AN19">
        <f t="shared" si="8"/>
        <v>4.7220170000000002E-3</v>
      </c>
      <c r="AO19">
        <f t="shared" si="9"/>
        <v>8.4721799999999995E-4</v>
      </c>
    </row>
    <row r="20" spans="1:41">
      <c r="A20" s="41">
        <v>6</v>
      </c>
      <c r="B20" s="48" t="s">
        <v>128</v>
      </c>
      <c r="C20" s="49">
        <v>72</v>
      </c>
      <c r="D20" s="50">
        <v>0</v>
      </c>
      <c r="E20" s="50">
        <v>65</v>
      </c>
      <c r="F20" s="50">
        <v>7</v>
      </c>
      <c r="G20" s="51">
        <v>7.2</v>
      </c>
      <c r="H20" s="50">
        <v>0</v>
      </c>
      <c r="I20" s="50">
        <v>6.5</v>
      </c>
      <c r="J20" s="50">
        <v>0.7</v>
      </c>
      <c r="K20" s="50">
        <v>323.87077899999997</v>
      </c>
      <c r="L20" s="50">
        <v>159.70699199999999</v>
      </c>
      <c r="M20" s="50">
        <v>159.70594399999999</v>
      </c>
      <c r="N20" s="50">
        <v>4.4578429999999996</v>
      </c>
      <c r="O20" s="50">
        <v>32.387096</v>
      </c>
      <c r="P20" s="50">
        <v>15.970700000000001</v>
      </c>
      <c r="Q20" s="50">
        <v>15.970600000000001</v>
      </c>
      <c r="R20" s="50">
        <v>0.44579599999999997</v>
      </c>
      <c r="S20" s="50">
        <v>90</v>
      </c>
      <c r="T20" s="50">
        <v>0</v>
      </c>
      <c r="U20" s="50">
        <v>85</v>
      </c>
      <c r="V20" s="50">
        <v>5</v>
      </c>
      <c r="W20" s="50">
        <v>9</v>
      </c>
      <c r="X20" s="50">
        <v>0</v>
      </c>
      <c r="Y20" s="50">
        <v>8.5</v>
      </c>
      <c r="Z20" s="50">
        <v>0.5</v>
      </c>
      <c r="AA20" s="50">
        <v>90</v>
      </c>
      <c r="AB20" s="50">
        <v>0</v>
      </c>
      <c r="AC20" s="50">
        <v>85000</v>
      </c>
      <c r="AD20" s="50">
        <v>5000</v>
      </c>
      <c r="AE20" s="50">
        <v>49.5</v>
      </c>
      <c r="AF20" s="52">
        <v>125</v>
      </c>
      <c r="AG20" s="52">
        <v>687.5</v>
      </c>
      <c r="AH20" s="71">
        <f t="shared" si="2"/>
        <v>90</v>
      </c>
      <c r="AI20" s="71">
        <f t="shared" si="3"/>
        <v>0</v>
      </c>
      <c r="AJ20">
        <f t="shared" si="4"/>
        <v>0.15970594399999999</v>
      </c>
      <c r="AK20">
        <f t="shared" si="5"/>
        <v>4.4578429999999995E-3</v>
      </c>
      <c r="AL20">
        <f t="shared" si="6"/>
        <v>3.2387095999999997E-2</v>
      </c>
      <c r="AM20">
        <f t="shared" si="7"/>
        <v>1.5970700000000001E-2</v>
      </c>
      <c r="AN20">
        <f t="shared" si="8"/>
        <v>1.5970600000000001E-2</v>
      </c>
      <c r="AO20">
        <f t="shared" si="9"/>
        <v>4.4579599999999999E-4</v>
      </c>
    </row>
    <row r="21" spans="1:41">
      <c r="A21" s="41">
        <v>7</v>
      </c>
      <c r="B21" s="48" t="s">
        <v>129</v>
      </c>
      <c r="C21" s="49">
        <v>285</v>
      </c>
      <c r="D21" s="50">
        <v>43</v>
      </c>
      <c r="E21" s="50">
        <v>113</v>
      </c>
      <c r="F21" s="50">
        <v>129</v>
      </c>
      <c r="G21" s="51">
        <v>114</v>
      </c>
      <c r="H21" s="50">
        <v>17.2</v>
      </c>
      <c r="I21" s="50">
        <v>45.2</v>
      </c>
      <c r="J21" s="50">
        <v>51.6</v>
      </c>
      <c r="K21" s="50">
        <v>274.44899599999997</v>
      </c>
      <c r="L21" s="50">
        <v>46.230499999999999</v>
      </c>
      <c r="M21" s="50">
        <v>108.666647</v>
      </c>
      <c r="N21" s="50">
        <v>119.551849</v>
      </c>
      <c r="O21" s="50">
        <v>109.77962699999999</v>
      </c>
      <c r="P21" s="50">
        <v>18.4922</v>
      </c>
      <c r="Q21" s="50">
        <v>43.466664999999999</v>
      </c>
      <c r="R21" s="50">
        <v>47.820762000000002</v>
      </c>
      <c r="S21" s="50">
        <v>314</v>
      </c>
      <c r="T21" s="50">
        <v>51</v>
      </c>
      <c r="U21" s="50">
        <v>126</v>
      </c>
      <c r="V21" s="50">
        <v>137</v>
      </c>
      <c r="W21" s="50">
        <v>125.6</v>
      </c>
      <c r="X21" s="50">
        <v>20.399999999999999</v>
      </c>
      <c r="Y21" s="50">
        <v>50.4</v>
      </c>
      <c r="Z21" s="50">
        <v>54.8</v>
      </c>
      <c r="AA21" s="50">
        <v>314</v>
      </c>
      <c r="AB21" s="50">
        <v>51000</v>
      </c>
      <c r="AC21" s="50">
        <v>126000</v>
      </c>
      <c r="AD21" s="50">
        <v>137000</v>
      </c>
      <c r="AE21" s="50">
        <v>314</v>
      </c>
      <c r="AF21" s="52">
        <v>110.17543859649123</v>
      </c>
      <c r="AG21" s="52">
        <v>275.43859649122805</v>
      </c>
      <c r="AH21" s="71">
        <f t="shared" si="2"/>
        <v>314</v>
      </c>
      <c r="AI21" s="71">
        <f t="shared" si="3"/>
        <v>51000</v>
      </c>
      <c r="AJ21">
        <f t="shared" si="4"/>
        <v>0.10866664699999999</v>
      </c>
      <c r="AK21">
        <f t="shared" si="5"/>
        <v>0.119551849</v>
      </c>
      <c r="AL21">
        <f t="shared" si="6"/>
        <v>0.10977962699999999</v>
      </c>
      <c r="AM21">
        <f t="shared" si="7"/>
        <v>1.84922E-2</v>
      </c>
      <c r="AN21">
        <f t="shared" si="8"/>
        <v>4.3466665000000002E-2</v>
      </c>
      <c r="AO21">
        <f t="shared" si="9"/>
        <v>4.7820762000000003E-2</v>
      </c>
    </row>
    <row r="22" spans="1:41">
      <c r="A22" s="41">
        <v>8</v>
      </c>
      <c r="B22" s="48" t="s">
        <v>130</v>
      </c>
      <c r="C22" s="49">
        <v>412</v>
      </c>
      <c r="D22" s="50">
        <v>154</v>
      </c>
      <c r="E22" s="50">
        <v>130</v>
      </c>
      <c r="F22" s="50">
        <v>128</v>
      </c>
      <c r="G22" s="50">
        <v>379</v>
      </c>
      <c r="H22" s="50">
        <v>148</v>
      </c>
      <c r="I22" s="50">
        <v>120.4</v>
      </c>
      <c r="J22" s="50">
        <v>110.6</v>
      </c>
      <c r="K22" s="50">
        <v>287.435</v>
      </c>
      <c r="L22" s="50">
        <v>86.491</v>
      </c>
      <c r="M22" s="50">
        <v>104.80200000000001</v>
      </c>
      <c r="N22" s="50">
        <v>96.141999999999996</v>
      </c>
      <c r="O22" s="50">
        <v>253.79499999999999</v>
      </c>
      <c r="P22" s="50">
        <v>80.281000000000006</v>
      </c>
      <c r="Q22" s="50">
        <v>94.691999999999993</v>
      </c>
      <c r="R22" s="50">
        <v>78.822000000000003</v>
      </c>
      <c r="S22" s="50">
        <v>348</v>
      </c>
      <c r="T22" s="50">
        <v>120</v>
      </c>
      <c r="U22" s="50">
        <v>120</v>
      </c>
      <c r="V22" s="50">
        <v>108</v>
      </c>
      <c r="W22" s="50">
        <v>318.89999999999998</v>
      </c>
      <c r="X22" s="50">
        <v>113.7</v>
      </c>
      <c r="Y22" s="50">
        <v>111.6</v>
      </c>
      <c r="Z22" s="50">
        <v>93.6</v>
      </c>
      <c r="AA22" s="50">
        <v>348</v>
      </c>
      <c r="AB22" s="50">
        <v>120000</v>
      </c>
      <c r="AC22" s="50">
        <v>120000</v>
      </c>
      <c r="AD22" s="50">
        <v>108000</v>
      </c>
      <c r="AE22" s="50">
        <v>348</v>
      </c>
      <c r="AF22" s="52">
        <v>84.466019417475721</v>
      </c>
      <c r="AG22" s="52">
        <v>91.820580474934033</v>
      </c>
      <c r="AH22" s="71">
        <f t="shared" si="2"/>
        <v>348</v>
      </c>
      <c r="AI22" s="71">
        <f t="shared" si="3"/>
        <v>120000</v>
      </c>
      <c r="AJ22">
        <f t="shared" si="4"/>
        <v>0.10480200000000001</v>
      </c>
      <c r="AK22">
        <f t="shared" si="5"/>
        <v>9.6141999999999991E-2</v>
      </c>
      <c r="AL22">
        <f t="shared" si="6"/>
        <v>0.25379499999999999</v>
      </c>
      <c r="AM22">
        <f t="shared" si="7"/>
        <v>8.0281000000000005E-2</v>
      </c>
      <c r="AN22">
        <f t="shared" si="8"/>
        <v>9.4691999999999998E-2</v>
      </c>
      <c r="AO22">
        <f t="shared" si="9"/>
        <v>7.8822000000000003E-2</v>
      </c>
    </row>
    <row r="23" spans="1:41">
      <c r="A23" s="39"/>
      <c r="B23" s="56" t="s">
        <v>131</v>
      </c>
      <c r="C23" s="49">
        <v>0</v>
      </c>
      <c r="D23" s="54">
        <v>0</v>
      </c>
      <c r="E23" s="54">
        <v>0</v>
      </c>
      <c r="F23" s="54">
        <v>0</v>
      </c>
      <c r="G23" s="51">
        <v>0</v>
      </c>
      <c r="H23" s="54">
        <v>0</v>
      </c>
      <c r="I23" s="54">
        <v>0</v>
      </c>
      <c r="J23" s="54">
        <v>0</v>
      </c>
      <c r="K23" s="54">
        <v>0</v>
      </c>
      <c r="L23" s="54">
        <v>0</v>
      </c>
      <c r="M23" s="54">
        <v>0</v>
      </c>
      <c r="N23" s="54">
        <v>0</v>
      </c>
      <c r="O23" s="54">
        <v>0</v>
      </c>
      <c r="P23" s="54">
        <v>0</v>
      </c>
      <c r="Q23" s="54">
        <v>0</v>
      </c>
      <c r="R23" s="54">
        <v>0</v>
      </c>
      <c r="S23" s="54">
        <v>0</v>
      </c>
      <c r="T23" s="54">
        <v>0</v>
      </c>
      <c r="U23" s="54">
        <v>0</v>
      </c>
      <c r="V23" s="54">
        <v>0</v>
      </c>
      <c r="W23" s="54">
        <v>0</v>
      </c>
      <c r="X23" s="54">
        <v>0</v>
      </c>
      <c r="Y23" s="54">
        <v>0</v>
      </c>
      <c r="Z23" s="54">
        <v>0</v>
      </c>
      <c r="AA23" s="54">
        <v>0</v>
      </c>
      <c r="AB23" s="54">
        <v>0</v>
      </c>
      <c r="AC23" s="54">
        <v>0</v>
      </c>
      <c r="AD23" s="54">
        <v>0</v>
      </c>
      <c r="AE23" s="54">
        <v>0</v>
      </c>
      <c r="AF23" s="52"/>
      <c r="AG23" s="52"/>
      <c r="AH23" s="71">
        <f t="shared" si="2"/>
        <v>0</v>
      </c>
      <c r="AI23" s="71">
        <f t="shared" si="3"/>
        <v>0</v>
      </c>
      <c r="AJ23">
        <f t="shared" si="4"/>
        <v>0</v>
      </c>
      <c r="AK23">
        <f t="shared" si="5"/>
        <v>0</v>
      </c>
      <c r="AL23">
        <f t="shared" si="6"/>
        <v>0</v>
      </c>
      <c r="AM23">
        <f t="shared" si="7"/>
        <v>0</v>
      </c>
      <c r="AN23">
        <f t="shared" si="8"/>
        <v>0</v>
      </c>
      <c r="AO23">
        <f t="shared" si="9"/>
        <v>0</v>
      </c>
    </row>
    <row r="24" spans="1:41">
      <c r="A24" s="39"/>
      <c r="B24" s="57" t="s">
        <v>132</v>
      </c>
      <c r="C24" s="49">
        <v>302</v>
      </c>
      <c r="D24" s="54">
        <v>134</v>
      </c>
      <c r="E24" s="54">
        <v>98</v>
      </c>
      <c r="F24" s="54">
        <v>70</v>
      </c>
      <c r="G24" s="51">
        <v>302</v>
      </c>
      <c r="H24" s="54">
        <v>134</v>
      </c>
      <c r="I24" s="54">
        <v>98</v>
      </c>
      <c r="J24" s="54">
        <v>70</v>
      </c>
      <c r="K24" s="54">
        <v>177.63499999999999</v>
      </c>
      <c r="L24" s="54">
        <v>65.790999999999997</v>
      </c>
      <c r="M24" s="54">
        <v>71.102000000000004</v>
      </c>
      <c r="N24" s="54">
        <v>40.741999999999997</v>
      </c>
      <c r="O24" s="54">
        <v>177.63499999999999</v>
      </c>
      <c r="P24" s="54">
        <v>65.790999999999997</v>
      </c>
      <c r="Q24" s="54">
        <v>71.102000000000004</v>
      </c>
      <c r="R24" s="54">
        <v>40.741999999999997</v>
      </c>
      <c r="S24" s="54">
        <v>251</v>
      </c>
      <c r="T24" s="54">
        <v>99</v>
      </c>
      <c r="U24" s="54">
        <v>92</v>
      </c>
      <c r="V24" s="54">
        <v>60</v>
      </c>
      <c r="W24" s="54">
        <v>251</v>
      </c>
      <c r="X24" s="54">
        <v>99</v>
      </c>
      <c r="Y24" s="54">
        <v>92</v>
      </c>
      <c r="Z24" s="54">
        <v>60</v>
      </c>
      <c r="AA24" s="54">
        <v>251</v>
      </c>
      <c r="AB24" s="54">
        <v>99000</v>
      </c>
      <c r="AC24" s="54">
        <v>92000</v>
      </c>
      <c r="AD24" s="54">
        <v>60000</v>
      </c>
      <c r="AE24" s="54">
        <v>251</v>
      </c>
      <c r="AF24" s="52">
        <v>83.11258278145695</v>
      </c>
      <c r="AG24" s="52">
        <v>83.11258278145695</v>
      </c>
      <c r="AH24" s="71">
        <f t="shared" si="2"/>
        <v>251</v>
      </c>
      <c r="AI24" s="71">
        <f t="shared" si="3"/>
        <v>99000</v>
      </c>
      <c r="AJ24">
        <f t="shared" si="4"/>
        <v>7.1101999999999999E-2</v>
      </c>
      <c r="AK24">
        <f t="shared" si="5"/>
        <v>4.0742E-2</v>
      </c>
      <c r="AL24">
        <f t="shared" si="6"/>
        <v>0.17763499999999999</v>
      </c>
      <c r="AM24">
        <f t="shared" si="7"/>
        <v>6.5791000000000002E-2</v>
      </c>
      <c r="AN24">
        <f t="shared" si="8"/>
        <v>7.1101999999999999E-2</v>
      </c>
      <c r="AO24">
        <f t="shared" si="9"/>
        <v>4.0742E-2</v>
      </c>
    </row>
    <row r="25" spans="1:41">
      <c r="A25" s="39"/>
      <c r="B25" s="56" t="s">
        <v>133</v>
      </c>
      <c r="C25" s="49">
        <v>110</v>
      </c>
      <c r="D25" s="54">
        <v>20</v>
      </c>
      <c r="E25" s="54">
        <v>32</v>
      </c>
      <c r="F25" s="54">
        <v>58</v>
      </c>
      <c r="G25" s="51">
        <v>77</v>
      </c>
      <c r="H25" s="54">
        <v>14</v>
      </c>
      <c r="I25" s="54">
        <v>22.4</v>
      </c>
      <c r="J25" s="54">
        <v>40.6</v>
      </c>
      <c r="K25" s="54">
        <v>109.8</v>
      </c>
      <c r="L25" s="54">
        <v>20.7</v>
      </c>
      <c r="M25" s="54">
        <v>33.700000000000003</v>
      </c>
      <c r="N25" s="54">
        <v>55.4</v>
      </c>
      <c r="O25" s="54">
        <v>76.16</v>
      </c>
      <c r="P25" s="54">
        <v>14.49</v>
      </c>
      <c r="Q25" s="54">
        <v>23.59</v>
      </c>
      <c r="R25" s="54">
        <v>38.08</v>
      </c>
      <c r="S25" s="54">
        <v>97</v>
      </c>
      <c r="T25" s="54">
        <v>21</v>
      </c>
      <c r="U25" s="54">
        <v>28</v>
      </c>
      <c r="V25" s="54">
        <v>48</v>
      </c>
      <c r="W25" s="54">
        <v>67.900000000000006</v>
      </c>
      <c r="X25" s="54">
        <v>14.699999999999998</v>
      </c>
      <c r="Y25" s="54">
        <v>19.600000000000001</v>
      </c>
      <c r="Z25" s="54">
        <v>33.6</v>
      </c>
      <c r="AA25" s="54">
        <v>97</v>
      </c>
      <c r="AB25" s="54">
        <v>21000</v>
      </c>
      <c r="AC25" s="54">
        <v>28000</v>
      </c>
      <c r="AD25" s="54">
        <v>48000</v>
      </c>
      <c r="AE25" s="54">
        <v>97</v>
      </c>
      <c r="AF25" s="52">
        <v>88.181818181818187</v>
      </c>
      <c r="AG25" s="52">
        <v>125.97402597402598</v>
      </c>
      <c r="AH25" s="71">
        <f t="shared" si="2"/>
        <v>97</v>
      </c>
      <c r="AI25" s="71">
        <f t="shared" si="3"/>
        <v>21000</v>
      </c>
      <c r="AJ25">
        <f t="shared" si="4"/>
        <v>3.3700000000000001E-2</v>
      </c>
      <c r="AK25">
        <f t="shared" si="5"/>
        <v>5.5399999999999998E-2</v>
      </c>
      <c r="AL25">
        <f t="shared" si="6"/>
        <v>7.6159999999999992E-2</v>
      </c>
      <c r="AM25">
        <f t="shared" si="7"/>
        <v>1.4489999999999999E-2</v>
      </c>
      <c r="AN25">
        <f t="shared" si="8"/>
        <v>2.359E-2</v>
      </c>
      <c r="AO25">
        <f t="shared" si="9"/>
        <v>3.8079999999999996E-2</v>
      </c>
    </row>
    <row r="26" spans="1:41">
      <c r="A26" s="41">
        <v>9</v>
      </c>
      <c r="B26" s="48" t="s">
        <v>134</v>
      </c>
      <c r="C26" s="49">
        <v>15500</v>
      </c>
      <c r="D26" s="50">
        <v>0</v>
      </c>
      <c r="E26" s="50">
        <v>13500</v>
      </c>
      <c r="F26" s="50">
        <v>2000</v>
      </c>
      <c r="G26" s="51">
        <v>5800</v>
      </c>
      <c r="H26" s="50">
        <v>0</v>
      </c>
      <c r="I26" s="50">
        <v>5200</v>
      </c>
      <c r="J26" s="50">
        <v>600</v>
      </c>
      <c r="K26" s="50">
        <v>3789.308548</v>
      </c>
      <c r="L26" s="50">
        <v>112.28314999999999</v>
      </c>
      <c r="M26" s="50">
        <v>824.48409800000002</v>
      </c>
      <c r="N26" s="50">
        <v>2852.5412999999999</v>
      </c>
      <c r="O26" s="50">
        <v>1275.3817120000001</v>
      </c>
      <c r="P26" s="50">
        <v>89.825679999999991</v>
      </c>
      <c r="Q26" s="50">
        <v>329.79364199999998</v>
      </c>
      <c r="R26" s="50">
        <v>855.76238999999998</v>
      </c>
      <c r="S26" s="50">
        <v>13200</v>
      </c>
      <c r="T26" s="50">
        <v>0</v>
      </c>
      <c r="U26" s="50">
        <v>11000</v>
      </c>
      <c r="V26" s="50">
        <v>2200</v>
      </c>
      <c r="W26" s="54">
        <v>5060</v>
      </c>
      <c r="X26" s="50">
        <v>0</v>
      </c>
      <c r="Y26" s="50">
        <v>4400</v>
      </c>
      <c r="Z26" s="50">
        <v>660</v>
      </c>
      <c r="AA26" s="50">
        <v>13200</v>
      </c>
      <c r="AB26" s="50">
        <v>0</v>
      </c>
      <c r="AC26" s="50">
        <v>11000000</v>
      </c>
      <c r="AD26" s="50">
        <v>2200000</v>
      </c>
      <c r="AE26" s="50">
        <v>5060</v>
      </c>
      <c r="AF26" s="52">
        <v>85.161290322580641</v>
      </c>
      <c r="AG26" s="52">
        <v>87.241379310344826</v>
      </c>
      <c r="AH26" s="71">
        <f t="shared" si="2"/>
        <v>13200</v>
      </c>
      <c r="AI26" s="71">
        <f t="shared" si="3"/>
        <v>0</v>
      </c>
      <c r="AJ26">
        <f t="shared" si="4"/>
        <v>0.824484098</v>
      </c>
      <c r="AK26">
        <f t="shared" si="5"/>
        <v>2.8525412999999999</v>
      </c>
      <c r="AL26">
        <f t="shared" si="6"/>
        <v>1.2753817120000002</v>
      </c>
      <c r="AM26">
        <f t="shared" si="7"/>
        <v>8.9825679999999991E-2</v>
      </c>
      <c r="AN26">
        <f t="shared" si="8"/>
        <v>0.329793642</v>
      </c>
      <c r="AO26">
        <f t="shared" si="9"/>
        <v>0.85576238999999998</v>
      </c>
    </row>
    <row r="27" spans="1:41">
      <c r="A27" s="41">
        <v>10</v>
      </c>
      <c r="B27" s="48" t="s">
        <v>135</v>
      </c>
      <c r="C27" s="49">
        <v>60</v>
      </c>
      <c r="D27" s="50">
        <v>5</v>
      </c>
      <c r="E27" s="50">
        <v>45</v>
      </c>
      <c r="F27" s="50">
        <v>10</v>
      </c>
      <c r="G27" s="51">
        <v>60</v>
      </c>
      <c r="H27" s="50">
        <v>5</v>
      </c>
      <c r="I27" s="50">
        <v>45</v>
      </c>
      <c r="J27" s="50">
        <v>10</v>
      </c>
      <c r="K27" s="50">
        <v>28.03</v>
      </c>
      <c r="L27" s="50">
        <v>8</v>
      </c>
      <c r="M27" s="50">
        <v>20.03</v>
      </c>
      <c r="N27" s="50">
        <v>0</v>
      </c>
      <c r="O27" s="50">
        <v>28.03</v>
      </c>
      <c r="P27" s="50">
        <v>8</v>
      </c>
      <c r="Q27" s="50">
        <v>20.03</v>
      </c>
      <c r="R27" s="50">
        <v>0</v>
      </c>
      <c r="S27" s="50">
        <v>98</v>
      </c>
      <c r="T27" s="50">
        <v>12</v>
      </c>
      <c r="U27" s="50">
        <v>66</v>
      </c>
      <c r="V27" s="50">
        <v>20</v>
      </c>
      <c r="W27" s="50">
        <v>98</v>
      </c>
      <c r="X27" s="50">
        <v>12</v>
      </c>
      <c r="Y27" s="50">
        <v>66</v>
      </c>
      <c r="Z27" s="50">
        <v>20</v>
      </c>
      <c r="AA27" s="50">
        <v>98</v>
      </c>
      <c r="AB27" s="50">
        <v>12000</v>
      </c>
      <c r="AC27" s="50">
        <v>66000</v>
      </c>
      <c r="AD27" s="50">
        <v>20000</v>
      </c>
      <c r="AE27" s="50">
        <v>98</v>
      </c>
      <c r="AF27" s="52">
        <v>163.33333333333334</v>
      </c>
      <c r="AG27" s="52">
        <v>163.33333333333334</v>
      </c>
      <c r="AH27" s="71">
        <f t="shared" si="2"/>
        <v>98</v>
      </c>
      <c r="AI27" s="71">
        <f t="shared" si="3"/>
        <v>12000</v>
      </c>
      <c r="AJ27">
        <f t="shared" si="4"/>
        <v>2.0030000000000003E-2</v>
      </c>
      <c r="AK27">
        <f t="shared" si="5"/>
        <v>0</v>
      </c>
      <c r="AL27">
        <f t="shared" si="6"/>
        <v>2.8030000000000003E-2</v>
      </c>
      <c r="AM27">
        <f t="shared" si="7"/>
        <v>8.0000000000000002E-3</v>
      </c>
      <c r="AN27">
        <f t="shared" si="8"/>
        <v>2.0030000000000003E-2</v>
      </c>
      <c r="AO27">
        <f t="shared" si="9"/>
        <v>0</v>
      </c>
    </row>
    <row r="28" spans="1:41">
      <c r="A28" s="39"/>
      <c r="B28" s="53" t="s">
        <v>136</v>
      </c>
      <c r="C28" s="49">
        <v>0</v>
      </c>
      <c r="D28" s="50"/>
      <c r="E28" s="50"/>
      <c r="F28" s="50"/>
      <c r="G28" s="50"/>
      <c r="H28" s="50"/>
      <c r="I28" s="50"/>
      <c r="J28" s="50"/>
      <c r="K28" s="50">
        <v>0</v>
      </c>
      <c r="L28" s="50">
        <v>0</v>
      </c>
      <c r="M28" s="50">
        <v>0</v>
      </c>
      <c r="N28" s="50">
        <v>0</v>
      </c>
      <c r="O28" s="50">
        <v>0</v>
      </c>
      <c r="P28" s="50">
        <v>0</v>
      </c>
      <c r="Q28" s="50">
        <v>0</v>
      </c>
      <c r="R28" s="50">
        <v>0</v>
      </c>
      <c r="S28" s="50"/>
      <c r="T28" s="50"/>
      <c r="U28" s="50"/>
      <c r="V28" s="50"/>
      <c r="W28" s="54">
        <v>0</v>
      </c>
      <c r="X28" s="50"/>
      <c r="Y28" s="50"/>
      <c r="Z28" s="50"/>
      <c r="AA28" s="50"/>
      <c r="AB28" s="50"/>
      <c r="AC28" s="50"/>
      <c r="AD28" s="50"/>
      <c r="AE28" s="50"/>
      <c r="AF28" s="52"/>
      <c r="AG28" s="52"/>
      <c r="AH28" s="71">
        <f t="shared" si="2"/>
        <v>0</v>
      </c>
      <c r="AI28" s="71">
        <f t="shared" si="3"/>
        <v>0</v>
      </c>
      <c r="AJ28">
        <f t="shared" si="4"/>
        <v>0</v>
      </c>
      <c r="AK28">
        <f t="shared" si="5"/>
        <v>0</v>
      </c>
      <c r="AL28">
        <f t="shared" si="6"/>
        <v>0</v>
      </c>
      <c r="AM28">
        <f t="shared" si="7"/>
        <v>0</v>
      </c>
      <c r="AN28">
        <f t="shared" si="8"/>
        <v>0</v>
      </c>
      <c r="AO28">
        <f t="shared" si="9"/>
        <v>0</v>
      </c>
    </row>
    <row r="29" spans="1:41">
      <c r="A29" s="39"/>
      <c r="B29" s="53" t="s">
        <v>137</v>
      </c>
      <c r="C29" s="49">
        <v>0</v>
      </c>
      <c r="D29" s="50"/>
      <c r="E29" s="50"/>
      <c r="F29" s="50"/>
      <c r="G29" s="50"/>
      <c r="H29" s="50"/>
      <c r="I29" s="50"/>
      <c r="J29" s="50"/>
      <c r="K29" s="50">
        <v>0</v>
      </c>
      <c r="L29" s="50">
        <v>0</v>
      </c>
      <c r="M29" s="50">
        <v>0</v>
      </c>
      <c r="N29" s="50">
        <v>0</v>
      </c>
      <c r="O29" s="50">
        <v>0</v>
      </c>
      <c r="P29" s="50">
        <v>0</v>
      </c>
      <c r="Q29" s="50">
        <v>0</v>
      </c>
      <c r="R29" s="50">
        <v>0</v>
      </c>
      <c r="S29" s="50"/>
      <c r="T29" s="50"/>
      <c r="U29" s="50"/>
      <c r="V29" s="50"/>
      <c r="W29" s="54">
        <v>0</v>
      </c>
      <c r="X29" s="50"/>
      <c r="Y29" s="50"/>
      <c r="Z29" s="50"/>
      <c r="AA29" s="50"/>
      <c r="AB29" s="50"/>
      <c r="AC29" s="50"/>
      <c r="AD29" s="50"/>
      <c r="AE29" s="50"/>
      <c r="AF29" s="52"/>
      <c r="AG29" s="52"/>
      <c r="AH29" s="71">
        <f t="shared" si="2"/>
        <v>0</v>
      </c>
      <c r="AI29" s="71">
        <f t="shared" si="3"/>
        <v>0</v>
      </c>
      <c r="AJ29">
        <f t="shared" si="4"/>
        <v>0</v>
      </c>
      <c r="AK29">
        <f t="shared" si="5"/>
        <v>0</v>
      </c>
      <c r="AL29">
        <f t="shared" si="6"/>
        <v>0</v>
      </c>
      <c r="AM29">
        <f t="shared" si="7"/>
        <v>0</v>
      </c>
      <c r="AN29">
        <f t="shared" si="8"/>
        <v>0</v>
      </c>
      <c r="AO29">
        <f t="shared" si="9"/>
        <v>0</v>
      </c>
    </row>
    <row r="30" spans="1:41">
      <c r="A30" s="41">
        <v>11</v>
      </c>
      <c r="B30" s="48" t="s">
        <v>20</v>
      </c>
      <c r="C30" s="49">
        <v>0</v>
      </c>
      <c r="D30" s="50">
        <v>0</v>
      </c>
      <c r="E30" s="50">
        <v>0</v>
      </c>
      <c r="F30" s="50">
        <v>0</v>
      </c>
      <c r="G30" s="50">
        <v>0</v>
      </c>
      <c r="H30" s="50">
        <v>0</v>
      </c>
      <c r="I30" s="50">
        <v>0</v>
      </c>
      <c r="J30" s="50">
        <v>0</v>
      </c>
      <c r="K30" s="50">
        <v>0</v>
      </c>
      <c r="L30" s="50">
        <v>0</v>
      </c>
      <c r="M30" s="50">
        <v>0</v>
      </c>
      <c r="N30" s="50">
        <v>0</v>
      </c>
      <c r="O30" s="50">
        <v>0</v>
      </c>
      <c r="P30" s="50">
        <v>0</v>
      </c>
      <c r="Q30" s="50">
        <v>0</v>
      </c>
      <c r="R30" s="50">
        <v>0</v>
      </c>
      <c r="S30" s="50">
        <v>0</v>
      </c>
      <c r="T30" s="50">
        <v>0</v>
      </c>
      <c r="U30" s="50">
        <v>0</v>
      </c>
      <c r="V30" s="50">
        <v>0</v>
      </c>
      <c r="W30" s="54">
        <v>0</v>
      </c>
      <c r="X30" s="50">
        <v>0</v>
      </c>
      <c r="Y30" s="50">
        <v>0</v>
      </c>
      <c r="Z30" s="50">
        <v>0</v>
      </c>
      <c r="AA30" s="50">
        <v>0</v>
      </c>
      <c r="AB30" s="50">
        <v>0</v>
      </c>
      <c r="AC30" s="50">
        <v>0</v>
      </c>
      <c r="AD30" s="50">
        <v>0</v>
      </c>
      <c r="AE30" s="50">
        <v>0</v>
      </c>
      <c r="AF30" s="52"/>
      <c r="AG30" s="52"/>
      <c r="AH30" s="71">
        <f t="shared" si="2"/>
        <v>0</v>
      </c>
      <c r="AI30" s="71">
        <f t="shared" si="3"/>
        <v>0</v>
      </c>
      <c r="AJ30">
        <f t="shared" si="4"/>
        <v>0</v>
      </c>
      <c r="AK30">
        <f t="shared" si="5"/>
        <v>0</v>
      </c>
      <c r="AL30">
        <f t="shared" si="6"/>
        <v>0</v>
      </c>
      <c r="AM30">
        <f t="shared" si="7"/>
        <v>0</v>
      </c>
      <c r="AN30">
        <f t="shared" si="8"/>
        <v>0</v>
      </c>
      <c r="AO30">
        <f t="shared" si="9"/>
        <v>0</v>
      </c>
    </row>
    <row r="31" spans="1:41">
      <c r="A31" s="41">
        <v>12</v>
      </c>
      <c r="B31" s="48" t="s">
        <v>5</v>
      </c>
      <c r="C31" s="49">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4">
        <v>0</v>
      </c>
      <c r="X31" s="50">
        <v>0</v>
      </c>
      <c r="Y31" s="50">
        <v>0</v>
      </c>
      <c r="Z31" s="50">
        <v>0</v>
      </c>
      <c r="AA31" s="50">
        <v>0</v>
      </c>
      <c r="AB31" s="50">
        <v>0</v>
      </c>
      <c r="AC31" s="50">
        <v>0</v>
      </c>
      <c r="AD31" s="50">
        <v>0</v>
      </c>
      <c r="AE31" s="50">
        <v>0</v>
      </c>
      <c r="AF31" s="52"/>
      <c r="AG31" s="52"/>
      <c r="AH31" s="71">
        <f t="shared" si="2"/>
        <v>0</v>
      </c>
      <c r="AI31" s="71">
        <f t="shared" si="3"/>
        <v>0</v>
      </c>
      <c r="AJ31">
        <f t="shared" si="4"/>
        <v>0</v>
      </c>
      <c r="AK31">
        <f t="shared" si="5"/>
        <v>0</v>
      </c>
      <c r="AL31">
        <f t="shared" si="6"/>
        <v>0</v>
      </c>
      <c r="AM31">
        <f t="shared" si="7"/>
        <v>0</v>
      </c>
      <c r="AN31">
        <f t="shared" si="8"/>
        <v>0</v>
      </c>
      <c r="AO31">
        <f t="shared" si="9"/>
        <v>0</v>
      </c>
    </row>
    <row r="32" spans="1:41" ht="31.5">
      <c r="A32" s="41">
        <v>13</v>
      </c>
      <c r="B32" s="58" t="s">
        <v>138</v>
      </c>
      <c r="C32" s="49">
        <v>50</v>
      </c>
      <c r="D32" s="50">
        <v>20</v>
      </c>
      <c r="E32" s="50">
        <v>30</v>
      </c>
      <c r="F32" s="50">
        <v>0</v>
      </c>
      <c r="G32" s="51">
        <v>50</v>
      </c>
      <c r="H32" s="50">
        <v>20</v>
      </c>
      <c r="I32" s="50">
        <v>30</v>
      </c>
      <c r="J32" s="50">
        <v>0</v>
      </c>
      <c r="K32" s="50">
        <v>71.756</v>
      </c>
      <c r="L32" s="50">
        <v>45.744999999999997</v>
      </c>
      <c r="M32" s="50">
        <v>26.010999999999999</v>
      </c>
      <c r="N32" s="50">
        <v>0</v>
      </c>
      <c r="O32" s="50">
        <v>71.756</v>
      </c>
      <c r="P32" s="50">
        <v>45.744999999999997</v>
      </c>
      <c r="Q32" s="50">
        <v>26.010999999999999</v>
      </c>
      <c r="R32" s="50">
        <v>0</v>
      </c>
      <c r="S32" s="50">
        <v>134</v>
      </c>
      <c r="T32" s="50">
        <v>30</v>
      </c>
      <c r="U32" s="50">
        <v>104</v>
      </c>
      <c r="V32" s="50">
        <v>0</v>
      </c>
      <c r="W32" s="54">
        <v>134</v>
      </c>
      <c r="X32" s="50">
        <v>30</v>
      </c>
      <c r="Y32" s="50">
        <v>104</v>
      </c>
      <c r="Z32" s="50">
        <v>0</v>
      </c>
      <c r="AA32" s="50">
        <v>134</v>
      </c>
      <c r="AB32" s="50">
        <v>30000</v>
      </c>
      <c r="AC32" s="50">
        <v>104000</v>
      </c>
      <c r="AD32" s="50">
        <v>0</v>
      </c>
      <c r="AE32" s="50">
        <v>134</v>
      </c>
      <c r="AF32" s="52">
        <v>268</v>
      </c>
      <c r="AG32" s="52">
        <v>268</v>
      </c>
      <c r="AH32" s="71">
        <f t="shared" si="2"/>
        <v>134</v>
      </c>
      <c r="AI32" s="71">
        <f t="shared" si="3"/>
        <v>30000</v>
      </c>
      <c r="AJ32">
        <f t="shared" si="4"/>
        <v>2.6010999999999999E-2</v>
      </c>
      <c r="AK32">
        <f t="shared" si="5"/>
        <v>0</v>
      </c>
      <c r="AL32">
        <f t="shared" si="6"/>
        <v>7.1756E-2</v>
      </c>
      <c r="AM32">
        <f t="shared" si="7"/>
        <v>4.5744999999999994E-2</v>
      </c>
      <c r="AN32">
        <f t="shared" si="8"/>
        <v>2.6010999999999999E-2</v>
      </c>
      <c r="AO32">
        <f t="shared" si="9"/>
        <v>0</v>
      </c>
    </row>
    <row r="33" spans="1:41" ht="31.5">
      <c r="A33" s="41">
        <v>14</v>
      </c>
      <c r="B33" s="58" t="s">
        <v>139</v>
      </c>
      <c r="C33" s="49">
        <v>0</v>
      </c>
      <c r="D33" s="50"/>
      <c r="E33" s="50"/>
      <c r="F33" s="50"/>
      <c r="G33" s="50"/>
      <c r="H33" s="50"/>
      <c r="I33" s="50"/>
      <c r="J33" s="50"/>
      <c r="K33" s="50">
        <v>0</v>
      </c>
      <c r="L33" s="50">
        <v>0</v>
      </c>
      <c r="M33" s="50">
        <v>0</v>
      </c>
      <c r="N33" s="50">
        <v>0</v>
      </c>
      <c r="O33" s="50">
        <v>0</v>
      </c>
      <c r="P33" s="50">
        <v>0</v>
      </c>
      <c r="Q33" s="50">
        <v>0</v>
      </c>
      <c r="R33" s="50">
        <v>0</v>
      </c>
      <c r="S33" s="50"/>
      <c r="T33" s="50"/>
      <c r="U33" s="50"/>
      <c r="V33" s="50"/>
      <c r="W33" s="54">
        <v>0</v>
      </c>
      <c r="X33" s="50"/>
      <c r="Y33" s="50"/>
      <c r="Z33" s="50"/>
      <c r="AA33" s="50"/>
      <c r="AB33" s="50"/>
      <c r="AC33" s="50"/>
      <c r="AD33" s="50"/>
      <c r="AE33" s="50"/>
      <c r="AF33" s="52"/>
      <c r="AG33" s="52"/>
      <c r="AH33" s="71">
        <f t="shared" si="2"/>
        <v>0</v>
      </c>
      <c r="AI33" s="71">
        <f t="shared" si="3"/>
        <v>0</v>
      </c>
      <c r="AJ33">
        <f t="shared" si="4"/>
        <v>0</v>
      </c>
      <c r="AK33">
        <f t="shared" si="5"/>
        <v>0</v>
      </c>
      <c r="AL33">
        <f t="shared" si="6"/>
        <v>0</v>
      </c>
      <c r="AM33">
        <f t="shared" si="7"/>
        <v>0</v>
      </c>
      <c r="AN33">
        <f t="shared" si="8"/>
        <v>0</v>
      </c>
      <c r="AO33">
        <f t="shared" si="9"/>
        <v>0</v>
      </c>
    </row>
    <row r="34" spans="1:41">
      <c r="A34" s="41">
        <v>15</v>
      </c>
      <c r="B34" s="59" t="s">
        <v>4</v>
      </c>
      <c r="C34" s="49">
        <v>553</v>
      </c>
      <c r="D34" s="50">
        <v>0</v>
      </c>
      <c r="E34" s="50">
        <v>553</v>
      </c>
      <c r="F34" s="50">
        <v>0</v>
      </c>
      <c r="G34" s="51">
        <v>553</v>
      </c>
      <c r="H34" s="50">
        <v>0</v>
      </c>
      <c r="I34" s="50">
        <v>553</v>
      </c>
      <c r="J34" s="50">
        <v>0</v>
      </c>
      <c r="K34" s="50">
        <v>242.13200000000001</v>
      </c>
      <c r="L34" s="50">
        <v>0</v>
      </c>
      <c r="M34" s="50">
        <v>231.245</v>
      </c>
      <c r="N34" s="50">
        <v>10.887</v>
      </c>
      <c r="O34" s="50">
        <v>242.13200000000001</v>
      </c>
      <c r="P34" s="50">
        <v>0</v>
      </c>
      <c r="Q34" s="50">
        <v>231.245</v>
      </c>
      <c r="R34" s="50">
        <v>10.887</v>
      </c>
      <c r="S34" s="50">
        <v>414</v>
      </c>
      <c r="T34" s="50">
        <v>0</v>
      </c>
      <c r="U34" s="50">
        <v>414</v>
      </c>
      <c r="V34" s="50">
        <v>0</v>
      </c>
      <c r="W34" s="54">
        <v>414</v>
      </c>
      <c r="X34" s="50">
        <v>0</v>
      </c>
      <c r="Y34" s="50">
        <v>414</v>
      </c>
      <c r="Z34" s="50">
        <v>0</v>
      </c>
      <c r="AA34" s="50">
        <v>414</v>
      </c>
      <c r="AB34" s="50">
        <v>0</v>
      </c>
      <c r="AC34" s="50">
        <v>414000</v>
      </c>
      <c r="AD34" s="50">
        <v>0</v>
      </c>
      <c r="AE34" s="50">
        <v>414</v>
      </c>
      <c r="AF34" s="44">
        <v>74.86437613019892</v>
      </c>
      <c r="AG34" s="44">
        <v>74.86437613019892</v>
      </c>
      <c r="AH34" s="71">
        <f t="shared" si="2"/>
        <v>414</v>
      </c>
      <c r="AI34" s="71">
        <f t="shared" si="3"/>
        <v>0</v>
      </c>
      <c r="AJ34">
        <f t="shared" si="4"/>
        <v>0.23124500000000001</v>
      </c>
      <c r="AK34">
        <f t="shared" si="5"/>
        <v>1.0887000000000001E-2</v>
      </c>
      <c r="AL34">
        <f t="shared" si="6"/>
        <v>0.24213200000000001</v>
      </c>
      <c r="AM34">
        <f t="shared" si="7"/>
        <v>0</v>
      </c>
      <c r="AN34">
        <f t="shared" si="8"/>
        <v>0.23124500000000001</v>
      </c>
      <c r="AO34">
        <f t="shared" si="9"/>
        <v>1.0887000000000001E-2</v>
      </c>
    </row>
    <row r="35" spans="1:41">
      <c r="A35" s="45" t="s">
        <v>6</v>
      </c>
      <c r="B35" s="42" t="s">
        <v>140</v>
      </c>
      <c r="C35" s="42"/>
      <c r="D35" s="50"/>
      <c r="E35" s="50"/>
      <c r="F35" s="50"/>
      <c r="G35" s="50"/>
      <c r="H35" s="50"/>
      <c r="I35" s="50"/>
      <c r="J35" s="50"/>
      <c r="K35" s="50">
        <v>0</v>
      </c>
      <c r="L35" s="50">
        <v>0</v>
      </c>
      <c r="M35" s="50">
        <v>0</v>
      </c>
      <c r="N35" s="50">
        <v>0</v>
      </c>
      <c r="O35" s="50">
        <v>0</v>
      </c>
      <c r="P35" s="50">
        <v>0</v>
      </c>
      <c r="Q35" s="50">
        <v>0</v>
      </c>
      <c r="R35" s="50">
        <v>0</v>
      </c>
      <c r="S35" s="60"/>
      <c r="T35" s="60"/>
      <c r="U35" s="60"/>
      <c r="V35" s="60"/>
      <c r="W35" s="54">
        <v>0</v>
      </c>
      <c r="X35" s="60"/>
      <c r="Y35" s="60"/>
      <c r="Z35" s="60"/>
      <c r="AA35" s="60">
        <v>584</v>
      </c>
      <c r="AB35" s="60"/>
      <c r="AC35" s="60"/>
      <c r="AD35" s="60"/>
      <c r="AE35" s="60">
        <v>584</v>
      </c>
      <c r="AF35" s="44"/>
      <c r="AG35" s="44"/>
      <c r="AH35" s="71">
        <f t="shared" si="2"/>
        <v>584</v>
      </c>
      <c r="AI35" s="71">
        <f t="shared" si="3"/>
        <v>0</v>
      </c>
      <c r="AJ35">
        <f t="shared" si="4"/>
        <v>0</v>
      </c>
      <c r="AK35">
        <f t="shared" si="5"/>
        <v>0</v>
      </c>
      <c r="AL35">
        <f t="shared" si="6"/>
        <v>0</v>
      </c>
      <c r="AM35">
        <f t="shared" si="7"/>
        <v>0</v>
      </c>
      <c r="AN35">
        <f t="shared" si="8"/>
        <v>0</v>
      </c>
      <c r="AO35">
        <f t="shared" si="9"/>
        <v>0</v>
      </c>
    </row>
    <row r="36" spans="1:41">
      <c r="A36" s="41">
        <v>1</v>
      </c>
      <c r="B36" s="58" t="s">
        <v>141</v>
      </c>
      <c r="C36" s="58"/>
      <c r="D36" s="50"/>
      <c r="E36" s="50"/>
      <c r="F36" s="50"/>
      <c r="G36" s="50"/>
      <c r="H36" s="50"/>
      <c r="I36" s="50"/>
      <c r="J36" s="50"/>
      <c r="K36" s="50">
        <v>0</v>
      </c>
      <c r="L36" s="50">
        <v>0</v>
      </c>
      <c r="M36" s="50">
        <v>0</v>
      </c>
      <c r="N36" s="50">
        <v>0</v>
      </c>
      <c r="O36" s="50">
        <v>0</v>
      </c>
      <c r="P36" s="50">
        <v>0</v>
      </c>
      <c r="Q36" s="50">
        <v>0</v>
      </c>
      <c r="R36" s="50">
        <v>0</v>
      </c>
      <c r="S36" s="61"/>
      <c r="T36" s="61"/>
      <c r="U36" s="61"/>
      <c r="V36" s="61"/>
      <c r="W36" s="54">
        <v>0</v>
      </c>
      <c r="X36" s="61"/>
      <c r="Y36" s="61"/>
      <c r="Z36" s="61"/>
      <c r="AA36" s="61">
        <v>584</v>
      </c>
      <c r="AB36" s="61"/>
      <c r="AC36" s="61"/>
      <c r="AD36" s="61"/>
      <c r="AE36" s="61">
        <v>584</v>
      </c>
      <c r="AF36" s="52"/>
      <c r="AG36" s="52"/>
      <c r="AH36" s="71">
        <f t="shared" si="2"/>
        <v>584</v>
      </c>
      <c r="AI36" s="71">
        <f t="shared" si="3"/>
        <v>0</v>
      </c>
      <c r="AJ36">
        <f t="shared" si="4"/>
        <v>0</v>
      </c>
      <c r="AK36">
        <f t="shared" si="5"/>
        <v>0</v>
      </c>
      <c r="AL36">
        <f t="shared" si="6"/>
        <v>0</v>
      </c>
      <c r="AM36">
        <f t="shared" si="7"/>
        <v>0</v>
      </c>
      <c r="AN36">
        <f t="shared" si="8"/>
        <v>0</v>
      </c>
      <c r="AO36">
        <f t="shared" si="9"/>
        <v>0</v>
      </c>
    </row>
    <row r="37" spans="1:41">
      <c r="A37" s="41">
        <v>2</v>
      </c>
      <c r="B37" s="58" t="s">
        <v>142</v>
      </c>
      <c r="C37" s="58"/>
      <c r="D37" s="50"/>
      <c r="E37" s="50"/>
      <c r="F37" s="50"/>
      <c r="G37" s="50"/>
      <c r="H37" s="50"/>
      <c r="I37" s="50"/>
      <c r="J37" s="50"/>
      <c r="K37" s="50">
        <v>0</v>
      </c>
      <c r="L37" s="50">
        <v>0</v>
      </c>
      <c r="M37" s="50">
        <v>0</v>
      </c>
      <c r="N37" s="50">
        <v>0</v>
      </c>
      <c r="O37" s="50">
        <v>0</v>
      </c>
      <c r="P37" s="50">
        <v>0</v>
      </c>
      <c r="Q37" s="50">
        <v>0</v>
      </c>
      <c r="R37" s="50">
        <v>0</v>
      </c>
      <c r="S37" s="61"/>
      <c r="T37" s="61"/>
      <c r="U37" s="61"/>
      <c r="V37" s="61"/>
      <c r="W37" s="54">
        <v>0</v>
      </c>
      <c r="X37" s="61"/>
      <c r="Y37" s="61"/>
      <c r="Z37" s="61"/>
      <c r="AA37" s="61"/>
      <c r="AB37" s="61"/>
      <c r="AC37" s="61"/>
      <c r="AD37" s="61"/>
      <c r="AE37" s="61"/>
      <c r="AF37" s="52"/>
      <c r="AG37" s="52"/>
      <c r="AH37" s="71">
        <f t="shared" si="2"/>
        <v>0</v>
      </c>
      <c r="AI37" s="71">
        <f t="shared" si="3"/>
        <v>0</v>
      </c>
      <c r="AJ37">
        <f t="shared" si="4"/>
        <v>0</v>
      </c>
      <c r="AK37">
        <f t="shared" si="5"/>
        <v>0</v>
      </c>
      <c r="AL37">
        <f t="shared" si="6"/>
        <v>0</v>
      </c>
      <c r="AM37">
        <f t="shared" si="7"/>
        <v>0</v>
      </c>
      <c r="AN37">
        <f t="shared" si="8"/>
        <v>0</v>
      </c>
      <c r="AO37">
        <f t="shared" si="9"/>
        <v>0</v>
      </c>
    </row>
    <row r="38" spans="1:41">
      <c r="A38" s="41">
        <v>3</v>
      </c>
      <c r="B38" s="58" t="s">
        <v>143</v>
      </c>
      <c r="C38" s="58"/>
      <c r="D38" s="50"/>
      <c r="E38" s="50"/>
      <c r="F38" s="50"/>
      <c r="G38" s="50"/>
      <c r="H38" s="50"/>
      <c r="I38" s="50"/>
      <c r="J38" s="50"/>
      <c r="K38" s="50">
        <v>0</v>
      </c>
      <c r="L38" s="50">
        <v>0</v>
      </c>
      <c r="M38" s="50">
        <v>0</v>
      </c>
      <c r="N38" s="50">
        <v>0</v>
      </c>
      <c r="O38" s="50">
        <v>0</v>
      </c>
      <c r="P38" s="50">
        <v>0</v>
      </c>
      <c r="Q38" s="50">
        <v>0</v>
      </c>
      <c r="R38" s="50">
        <v>0</v>
      </c>
      <c r="S38" s="61">
        <v>0</v>
      </c>
      <c r="T38" s="61"/>
      <c r="U38" s="61"/>
      <c r="V38" s="61"/>
      <c r="W38" s="54">
        <v>0</v>
      </c>
      <c r="X38" s="61"/>
      <c r="Y38" s="61"/>
      <c r="Z38" s="61"/>
      <c r="AA38" s="61"/>
      <c r="AB38" s="61"/>
      <c r="AC38" s="61"/>
      <c r="AD38" s="61"/>
      <c r="AE38" s="61"/>
      <c r="AF38" s="52"/>
      <c r="AG38" s="52"/>
      <c r="AH38" s="71">
        <f t="shared" si="2"/>
        <v>0</v>
      </c>
      <c r="AI38" s="71">
        <f t="shared" si="3"/>
        <v>0</v>
      </c>
      <c r="AJ38">
        <f t="shared" si="4"/>
        <v>0</v>
      </c>
      <c r="AK38">
        <f t="shared" si="5"/>
        <v>0</v>
      </c>
      <c r="AL38">
        <f t="shared" si="6"/>
        <v>0</v>
      </c>
      <c r="AM38">
        <f t="shared" si="7"/>
        <v>0</v>
      </c>
      <c r="AN38">
        <f t="shared" si="8"/>
        <v>0</v>
      </c>
      <c r="AO38">
        <f t="shared" si="9"/>
        <v>0</v>
      </c>
    </row>
    <row r="39" spans="1:41">
      <c r="A39" s="41">
        <v>4</v>
      </c>
      <c r="B39" s="58" t="s">
        <v>20</v>
      </c>
      <c r="C39" s="58"/>
      <c r="D39" s="50"/>
      <c r="E39" s="50"/>
      <c r="F39" s="50"/>
      <c r="G39" s="50"/>
      <c r="H39" s="50"/>
      <c r="I39" s="50"/>
      <c r="J39" s="50"/>
      <c r="K39" s="50">
        <v>0</v>
      </c>
      <c r="L39" s="50">
        <v>0</v>
      </c>
      <c r="M39" s="50">
        <v>0</v>
      </c>
      <c r="N39" s="50">
        <v>0</v>
      </c>
      <c r="O39" s="50">
        <v>0</v>
      </c>
      <c r="P39" s="50">
        <v>0</v>
      </c>
      <c r="Q39" s="50">
        <v>0</v>
      </c>
      <c r="R39" s="50">
        <v>0</v>
      </c>
      <c r="S39" s="61"/>
      <c r="T39" s="61"/>
      <c r="U39" s="61"/>
      <c r="V39" s="61"/>
      <c r="W39" s="54">
        <v>0</v>
      </c>
      <c r="X39" s="61"/>
      <c r="Y39" s="61"/>
      <c r="Z39" s="61"/>
      <c r="AA39" s="61"/>
      <c r="AB39" s="61"/>
      <c r="AC39" s="61"/>
      <c r="AD39" s="61"/>
      <c r="AE39" s="61"/>
      <c r="AF39" s="52"/>
      <c r="AG39" s="52"/>
      <c r="AH39" s="71">
        <f t="shared" si="2"/>
        <v>0</v>
      </c>
      <c r="AI39" s="71">
        <f t="shared" si="3"/>
        <v>0</v>
      </c>
      <c r="AJ39">
        <f t="shared" si="4"/>
        <v>0</v>
      </c>
      <c r="AK39">
        <f t="shared" si="5"/>
        <v>0</v>
      </c>
      <c r="AL39">
        <f t="shared" si="6"/>
        <v>0</v>
      </c>
      <c r="AM39">
        <f t="shared" si="7"/>
        <v>0</v>
      </c>
      <c r="AN39">
        <f t="shared" si="8"/>
        <v>0</v>
      </c>
      <c r="AO39">
        <f t="shared" si="9"/>
        <v>0</v>
      </c>
    </row>
    <row r="40" spans="1:41" ht="31.5">
      <c r="A40" s="36" t="s">
        <v>8</v>
      </c>
      <c r="B40" s="62" t="s">
        <v>144</v>
      </c>
      <c r="C40" s="47">
        <v>0</v>
      </c>
      <c r="D40" s="47">
        <v>0</v>
      </c>
      <c r="E40" s="47">
        <v>0</v>
      </c>
      <c r="F40" s="47">
        <v>0</v>
      </c>
      <c r="G40" s="47">
        <v>0</v>
      </c>
      <c r="H40" s="47">
        <v>0</v>
      </c>
      <c r="I40" s="47">
        <v>0</v>
      </c>
      <c r="J40" s="47">
        <v>0</v>
      </c>
      <c r="K40" s="47">
        <v>0</v>
      </c>
      <c r="L40" s="47">
        <v>0</v>
      </c>
      <c r="M40" s="47">
        <v>0</v>
      </c>
      <c r="N40" s="47">
        <v>0</v>
      </c>
      <c r="O40" s="47">
        <v>0</v>
      </c>
      <c r="P40" s="47">
        <v>0</v>
      </c>
      <c r="Q40" s="47">
        <v>0</v>
      </c>
      <c r="R40" s="47">
        <v>0</v>
      </c>
      <c r="S40" s="47">
        <v>0</v>
      </c>
      <c r="T40" s="47">
        <v>0</v>
      </c>
      <c r="U40" s="47">
        <v>0</v>
      </c>
      <c r="V40" s="47">
        <v>0</v>
      </c>
      <c r="W40" s="47">
        <v>0</v>
      </c>
      <c r="X40" s="47">
        <v>0</v>
      </c>
      <c r="Y40" s="47">
        <v>0</v>
      </c>
      <c r="Z40" s="47">
        <v>0</v>
      </c>
      <c r="AA40" s="47">
        <v>650</v>
      </c>
      <c r="AB40" s="47"/>
      <c r="AC40" s="47"/>
      <c r="AD40" s="47"/>
      <c r="AE40" s="47">
        <v>650</v>
      </c>
      <c r="AF40" s="63"/>
      <c r="AG40" s="63"/>
      <c r="AH40" s="71">
        <f t="shared" si="2"/>
        <v>650</v>
      </c>
      <c r="AI40" s="71">
        <f t="shared" si="3"/>
        <v>0</v>
      </c>
      <c r="AJ40">
        <f t="shared" si="4"/>
        <v>0</v>
      </c>
      <c r="AK40">
        <f t="shared" si="5"/>
        <v>0</v>
      </c>
      <c r="AL40">
        <f t="shared" si="6"/>
        <v>0</v>
      </c>
      <c r="AM40">
        <f t="shared" si="7"/>
        <v>0</v>
      </c>
      <c r="AN40">
        <f t="shared" si="8"/>
        <v>0</v>
      </c>
      <c r="AO40">
        <f t="shared" si="9"/>
        <v>0</v>
      </c>
    </row>
    <row r="41" spans="1:41">
      <c r="A41" s="36" t="s">
        <v>9</v>
      </c>
      <c r="B41" s="62" t="s">
        <v>7</v>
      </c>
      <c r="C41" s="47">
        <v>17847.699999999997</v>
      </c>
      <c r="D41" s="47">
        <v>7097.6</v>
      </c>
      <c r="E41" s="47">
        <v>4459.7</v>
      </c>
      <c r="F41" s="47">
        <v>6290.4</v>
      </c>
      <c r="G41" s="47">
        <v>17847.699999999997</v>
      </c>
      <c r="H41" s="47">
        <v>7097.6</v>
      </c>
      <c r="I41" s="47">
        <v>4459.7</v>
      </c>
      <c r="J41" s="47">
        <v>6290.4</v>
      </c>
      <c r="K41" s="47">
        <f>K42+K43</f>
        <v>17847.7</v>
      </c>
      <c r="L41" s="47">
        <f t="shared" ref="L41:AE41" si="10">L42+L43</f>
        <v>7097.6</v>
      </c>
      <c r="M41" s="47">
        <f t="shared" si="10"/>
        <v>4459.7</v>
      </c>
      <c r="N41" s="47">
        <f t="shared" si="10"/>
        <v>6290.4</v>
      </c>
      <c r="O41" s="47">
        <f t="shared" si="10"/>
        <v>17847.7</v>
      </c>
      <c r="P41" s="47">
        <f t="shared" si="10"/>
        <v>7097.6</v>
      </c>
      <c r="Q41" s="47">
        <f t="shared" si="10"/>
        <v>4459.7</v>
      </c>
      <c r="R41" s="47">
        <f t="shared" si="10"/>
        <v>6290.4</v>
      </c>
      <c r="S41" s="47">
        <f t="shared" si="10"/>
        <v>28257.8</v>
      </c>
      <c r="T41" s="47">
        <f t="shared" si="10"/>
        <v>10784.2</v>
      </c>
      <c r="U41" s="47">
        <f t="shared" si="10"/>
        <v>6767.3</v>
      </c>
      <c r="V41" s="47">
        <f t="shared" si="10"/>
        <v>10706.3</v>
      </c>
      <c r="W41" s="47">
        <f t="shared" si="10"/>
        <v>28257.8</v>
      </c>
      <c r="X41" s="47">
        <f t="shared" si="10"/>
        <v>10784.2</v>
      </c>
      <c r="Y41" s="47">
        <f t="shared" si="10"/>
        <v>6767.3</v>
      </c>
      <c r="Z41" s="47">
        <f t="shared" si="10"/>
        <v>10706.3</v>
      </c>
      <c r="AA41" s="47">
        <f t="shared" si="10"/>
        <v>125371</v>
      </c>
      <c r="AB41" s="47">
        <f t="shared" si="10"/>
        <v>0</v>
      </c>
      <c r="AC41" s="47">
        <f t="shared" si="10"/>
        <v>0</v>
      </c>
      <c r="AD41" s="47">
        <f t="shared" si="10"/>
        <v>0</v>
      </c>
      <c r="AE41" s="47">
        <f t="shared" si="10"/>
        <v>125371</v>
      </c>
      <c r="AF41" s="44">
        <v>702.44905506031603</v>
      </c>
      <c r="AG41" s="44">
        <v>702.44905506031603</v>
      </c>
      <c r="AH41" s="71">
        <f t="shared" si="2"/>
        <v>125371</v>
      </c>
      <c r="AI41" s="71">
        <f t="shared" si="3"/>
        <v>0</v>
      </c>
      <c r="AJ41">
        <f t="shared" si="4"/>
        <v>4.4596999999999998</v>
      </c>
      <c r="AK41">
        <f t="shared" si="5"/>
        <v>6.2904</v>
      </c>
      <c r="AL41">
        <f t="shared" si="6"/>
        <v>17.8477</v>
      </c>
      <c r="AM41">
        <f t="shared" si="7"/>
        <v>7.0976000000000008</v>
      </c>
      <c r="AN41">
        <f t="shared" si="8"/>
        <v>4.4596999999999998</v>
      </c>
      <c r="AO41">
        <f t="shared" si="9"/>
        <v>6.2904</v>
      </c>
    </row>
    <row r="42" spans="1:41">
      <c r="A42" s="64">
        <v>1</v>
      </c>
      <c r="B42" s="65" t="s">
        <v>145</v>
      </c>
      <c r="C42" s="51">
        <v>17847.699999999997</v>
      </c>
      <c r="D42" s="51">
        <v>7097.6</v>
      </c>
      <c r="E42" s="51">
        <v>4459.7</v>
      </c>
      <c r="F42" s="51">
        <v>6290.4</v>
      </c>
      <c r="G42" s="51">
        <v>17847.699999999997</v>
      </c>
      <c r="H42" s="51">
        <v>7097.6</v>
      </c>
      <c r="I42" s="51">
        <v>4459.7</v>
      </c>
      <c r="J42" s="51">
        <v>6290.4</v>
      </c>
      <c r="K42" s="51">
        <v>17847.7</v>
      </c>
      <c r="L42" s="51">
        <v>7097.6</v>
      </c>
      <c r="M42" s="51">
        <v>4459.7</v>
      </c>
      <c r="N42" s="51">
        <v>6290.4</v>
      </c>
      <c r="O42" s="51">
        <v>17847.7</v>
      </c>
      <c r="P42" s="51">
        <v>7097.6</v>
      </c>
      <c r="Q42" s="51">
        <v>4459.7</v>
      </c>
      <c r="R42" s="51">
        <v>6290.4</v>
      </c>
      <c r="S42" s="51">
        <v>27781.8</v>
      </c>
      <c r="T42" s="51">
        <v>10392.200000000001</v>
      </c>
      <c r="U42" s="51">
        <v>6725.3</v>
      </c>
      <c r="V42" s="51">
        <v>10664.3</v>
      </c>
      <c r="W42" s="51">
        <v>27781.8</v>
      </c>
      <c r="X42" s="51">
        <v>10392.200000000001</v>
      </c>
      <c r="Y42" s="51">
        <v>6725.3</v>
      </c>
      <c r="Z42" s="51">
        <v>10664.3</v>
      </c>
      <c r="AA42" s="51">
        <v>123658</v>
      </c>
      <c r="AB42" s="51"/>
      <c r="AC42" s="51"/>
      <c r="AD42" s="51"/>
      <c r="AE42" s="51">
        <v>123658</v>
      </c>
      <c r="AF42" s="52">
        <v>692.85117970382748</v>
      </c>
      <c r="AG42" s="52">
        <v>692.85117970382748</v>
      </c>
      <c r="AH42" s="71">
        <f t="shared" si="2"/>
        <v>123658</v>
      </c>
      <c r="AI42" s="71">
        <f t="shared" si="3"/>
        <v>0</v>
      </c>
      <c r="AJ42">
        <f t="shared" si="4"/>
        <v>4.4596999999999998</v>
      </c>
      <c r="AK42">
        <f t="shared" si="5"/>
        <v>6.2904</v>
      </c>
      <c r="AL42">
        <f t="shared" si="6"/>
        <v>17.8477</v>
      </c>
      <c r="AM42">
        <f t="shared" si="7"/>
        <v>7.0976000000000008</v>
      </c>
      <c r="AN42">
        <f t="shared" si="8"/>
        <v>4.4596999999999998</v>
      </c>
      <c r="AO42">
        <f t="shared" si="9"/>
        <v>6.2904</v>
      </c>
    </row>
    <row r="43" spans="1:41">
      <c r="A43" s="64">
        <v>2</v>
      </c>
      <c r="B43" s="65" t="s">
        <v>146</v>
      </c>
      <c r="C43" s="51">
        <v>0</v>
      </c>
      <c r="D43" s="51"/>
      <c r="E43" s="51"/>
      <c r="F43" s="51"/>
      <c r="G43" s="51">
        <v>0</v>
      </c>
      <c r="H43" s="51"/>
      <c r="I43" s="51"/>
      <c r="J43" s="51"/>
      <c r="K43" s="51">
        <v>0</v>
      </c>
      <c r="L43" s="51">
        <v>0</v>
      </c>
      <c r="M43" s="51">
        <v>0</v>
      </c>
      <c r="N43" s="51">
        <v>0</v>
      </c>
      <c r="O43" s="51">
        <v>0</v>
      </c>
      <c r="P43" s="51">
        <v>0</v>
      </c>
      <c r="Q43" s="51">
        <v>0</v>
      </c>
      <c r="R43" s="51">
        <v>0</v>
      </c>
      <c r="S43" s="51">
        <v>476</v>
      </c>
      <c r="T43" s="51">
        <v>392</v>
      </c>
      <c r="U43" s="51">
        <v>42</v>
      </c>
      <c r="V43" s="51">
        <v>42</v>
      </c>
      <c r="W43" s="51">
        <v>476</v>
      </c>
      <c r="X43" s="51">
        <v>392</v>
      </c>
      <c r="Y43" s="51">
        <v>42</v>
      </c>
      <c r="Z43" s="51">
        <v>42</v>
      </c>
      <c r="AA43" s="51">
        <v>1713</v>
      </c>
      <c r="AB43" s="51"/>
      <c r="AC43" s="51"/>
      <c r="AD43" s="51"/>
      <c r="AE43" s="51">
        <v>1713</v>
      </c>
      <c r="AF43" s="66"/>
      <c r="AG43" s="52"/>
      <c r="AH43" s="71">
        <f t="shared" si="2"/>
        <v>1713</v>
      </c>
      <c r="AI43" s="71">
        <f t="shared" si="3"/>
        <v>0</v>
      </c>
      <c r="AJ43">
        <f t="shared" si="4"/>
        <v>0</v>
      </c>
      <c r="AK43">
        <f t="shared" si="5"/>
        <v>0</v>
      </c>
      <c r="AL43">
        <f t="shared" si="6"/>
        <v>0</v>
      </c>
      <c r="AM43">
        <f t="shared" si="7"/>
        <v>0</v>
      </c>
      <c r="AN43">
        <f t="shared" si="8"/>
        <v>0</v>
      </c>
      <c r="AO43">
        <f t="shared" si="9"/>
        <v>0</v>
      </c>
    </row>
    <row r="44" spans="1:41">
      <c r="A44" s="67" t="s">
        <v>52</v>
      </c>
      <c r="B44" s="68" t="s">
        <v>147</v>
      </c>
      <c r="C44" s="51"/>
      <c r="D44" s="51"/>
      <c r="E44" s="51"/>
      <c r="F44" s="51"/>
      <c r="G44" s="51"/>
      <c r="H44" s="51"/>
      <c r="I44" s="51"/>
      <c r="J44" s="51"/>
      <c r="K44" s="51">
        <v>0</v>
      </c>
      <c r="L44" s="51">
        <v>0</v>
      </c>
      <c r="M44" s="51">
        <v>0</v>
      </c>
      <c r="N44" s="51">
        <v>0</v>
      </c>
      <c r="O44" s="51">
        <v>0</v>
      </c>
      <c r="P44" s="51">
        <v>0</v>
      </c>
      <c r="Q44" s="51">
        <v>0</v>
      </c>
      <c r="R44" s="51">
        <v>0</v>
      </c>
      <c r="S44" s="51">
        <v>0</v>
      </c>
      <c r="T44" s="51">
        <v>0</v>
      </c>
      <c r="U44" s="51">
        <v>0</v>
      </c>
      <c r="V44" s="51">
        <v>0</v>
      </c>
      <c r="W44" s="51">
        <v>0</v>
      </c>
      <c r="X44" s="51">
        <v>0</v>
      </c>
      <c r="Y44" s="51">
        <v>0</v>
      </c>
      <c r="Z44" s="51">
        <v>0</v>
      </c>
      <c r="AA44" s="51">
        <v>1237</v>
      </c>
      <c r="AB44" s="51"/>
      <c r="AC44" s="51"/>
      <c r="AD44" s="51"/>
      <c r="AE44" s="51">
        <v>1237</v>
      </c>
      <c r="AF44" s="66"/>
      <c r="AG44" s="66"/>
      <c r="AH44" s="71">
        <f t="shared" si="2"/>
        <v>1237</v>
      </c>
      <c r="AI44" s="71">
        <f t="shared" si="3"/>
        <v>0</v>
      </c>
      <c r="AJ44">
        <f t="shared" si="4"/>
        <v>0</v>
      </c>
      <c r="AK44">
        <f t="shared" si="5"/>
        <v>0</v>
      </c>
      <c r="AL44">
        <f t="shared" si="6"/>
        <v>0</v>
      </c>
      <c r="AM44">
        <f t="shared" si="7"/>
        <v>0</v>
      </c>
      <c r="AN44">
        <f t="shared" si="8"/>
        <v>0</v>
      </c>
      <c r="AO44">
        <f t="shared" si="9"/>
        <v>0</v>
      </c>
    </row>
    <row r="45" spans="1:41" ht="31.5">
      <c r="A45" s="67" t="s">
        <v>53</v>
      </c>
      <c r="B45" s="68" t="s">
        <v>148</v>
      </c>
      <c r="C45" s="51"/>
      <c r="D45" s="51"/>
      <c r="E45" s="51"/>
      <c r="F45" s="51"/>
      <c r="G45" s="51"/>
      <c r="H45" s="51"/>
      <c r="I45" s="51"/>
      <c r="J45" s="51"/>
      <c r="K45" s="51">
        <v>0</v>
      </c>
      <c r="L45" s="51">
        <v>0</v>
      </c>
      <c r="M45" s="51">
        <v>0</v>
      </c>
      <c r="N45" s="51">
        <v>0</v>
      </c>
      <c r="O45" s="51">
        <v>0</v>
      </c>
      <c r="P45" s="51">
        <v>0</v>
      </c>
      <c r="Q45" s="51">
        <v>0</v>
      </c>
      <c r="R45" s="51">
        <v>0</v>
      </c>
      <c r="S45" s="51">
        <v>476</v>
      </c>
      <c r="T45" s="51">
        <v>392</v>
      </c>
      <c r="U45" s="51">
        <v>42</v>
      </c>
      <c r="V45" s="51">
        <v>42</v>
      </c>
      <c r="W45" s="51">
        <v>476</v>
      </c>
      <c r="X45" s="51">
        <v>392</v>
      </c>
      <c r="Y45" s="51">
        <v>42</v>
      </c>
      <c r="Z45" s="51">
        <v>42</v>
      </c>
      <c r="AA45" s="51">
        <v>476</v>
      </c>
      <c r="AB45" s="51"/>
      <c r="AC45" s="51"/>
      <c r="AD45" s="51"/>
      <c r="AE45" s="51">
        <v>476</v>
      </c>
      <c r="AF45" s="66"/>
      <c r="AG45" s="66"/>
      <c r="AH45" s="71">
        <f t="shared" si="2"/>
        <v>476</v>
      </c>
      <c r="AI45" s="71">
        <f t="shared" si="3"/>
        <v>0</v>
      </c>
      <c r="AJ45">
        <f t="shared" si="4"/>
        <v>0</v>
      </c>
      <c r="AK45">
        <f t="shared" si="5"/>
        <v>0</v>
      </c>
      <c r="AL45">
        <f t="shared" si="6"/>
        <v>0</v>
      </c>
      <c r="AM45">
        <f t="shared" si="7"/>
        <v>0</v>
      </c>
      <c r="AN45">
        <f t="shared" si="8"/>
        <v>0</v>
      </c>
      <c r="AO45">
        <f t="shared" si="9"/>
        <v>0</v>
      </c>
    </row>
  </sheetData>
  <mergeCells count="20">
    <mergeCell ref="A6:A7"/>
    <mergeCell ref="B6:B7"/>
    <mergeCell ref="C6:J6"/>
    <mergeCell ref="C7:F7"/>
    <mergeCell ref="G7:J7"/>
    <mergeCell ref="K7:N7"/>
    <mergeCell ref="O7:R7"/>
    <mergeCell ref="S7:V7"/>
    <mergeCell ref="A1:B1"/>
    <mergeCell ref="A2:B2"/>
    <mergeCell ref="A3:AG3"/>
    <mergeCell ref="A4:AG4"/>
    <mergeCell ref="AD1:AG1"/>
    <mergeCell ref="K6:R6"/>
    <mergeCell ref="S6:Z6"/>
    <mergeCell ref="AA6:AE7"/>
    <mergeCell ref="AF6:AG6"/>
    <mergeCell ref="AF7:AF8"/>
    <mergeCell ref="AG7:AG8"/>
    <mergeCell ref="W7:Z7"/>
  </mergeCells>
  <pageMargins left="0.43307086614173229" right="0.19685039370078741" top="0.31496062992125984" bottom="0.35433070866141736" header="0.19685039370078741" footer="0.19685039370078741"/>
  <pageSetup paperSize="9" scale="80" orientation="landscape" verticalDpi="0" r:id="rId1"/>
  <drawing r:id="rId2"/>
</worksheet>
</file>

<file path=xl/worksheets/sheet3.xml><?xml version="1.0" encoding="utf-8"?>
<worksheet xmlns="http://schemas.openxmlformats.org/spreadsheetml/2006/main" xmlns:r="http://schemas.openxmlformats.org/officeDocument/2006/relationships">
  <dimension ref="A1:N26"/>
  <sheetViews>
    <sheetView topLeftCell="A13" workbookViewId="0">
      <selection sqref="A1:B2"/>
    </sheetView>
  </sheetViews>
  <sheetFormatPr defaultRowHeight="15.75"/>
  <cols>
    <col min="1" max="1" width="4.125" customWidth="1"/>
    <col min="2" max="2" width="23" customWidth="1"/>
    <col min="3" max="4" width="9.25" customWidth="1"/>
    <col min="5" max="7" width="9.25" hidden="1" customWidth="1"/>
    <col min="8" max="11" width="9.25" customWidth="1"/>
    <col min="12" max="12" width="7" customWidth="1"/>
    <col min="13" max="13" width="7.5" customWidth="1"/>
    <col min="14" max="14" width="8.375" customWidth="1"/>
  </cols>
  <sheetData>
    <row r="1" spans="1:14" ht="15.75" customHeight="1">
      <c r="A1" s="154" t="s">
        <v>149</v>
      </c>
      <c r="B1" s="154"/>
      <c r="C1" s="6"/>
      <c r="D1" s="6"/>
      <c r="E1" s="6"/>
      <c r="F1" s="6"/>
      <c r="G1" s="6"/>
      <c r="H1" s="6"/>
      <c r="I1" s="6"/>
      <c r="J1" s="6"/>
      <c r="K1" s="6"/>
      <c r="L1" s="145" t="s">
        <v>77</v>
      </c>
      <c r="M1" s="145"/>
      <c r="N1" s="145"/>
    </row>
    <row r="2" spans="1:14" ht="16.5">
      <c r="A2" s="156" t="s">
        <v>150</v>
      </c>
      <c r="B2" s="156"/>
      <c r="C2" s="6"/>
      <c r="D2" s="6"/>
      <c r="E2" s="6"/>
      <c r="F2" s="6"/>
      <c r="G2" s="6"/>
      <c r="H2" s="6"/>
      <c r="I2" s="6"/>
      <c r="J2" s="6"/>
      <c r="K2" s="6"/>
      <c r="L2" s="6"/>
      <c r="M2" s="6"/>
      <c r="N2" s="6"/>
    </row>
    <row r="3" spans="1:14" ht="18.75">
      <c r="A3" s="143" t="s">
        <v>78</v>
      </c>
      <c r="B3" s="143"/>
      <c r="C3" s="143"/>
      <c r="D3" s="143"/>
      <c r="E3" s="143"/>
      <c r="F3" s="143"/>
      <c r="G3" s="143"/>
      <c r="H3" s="143"/>
      <c r="I3" s="143"/>
      <c r="J3" s="143"/>
      <c r="K3" s="143"/>
      <c r="L3" s="143"/>
      <c r="M3" s="143"/>
      <c r="N3" s="143"/>
    </row>
    <row r="4" spans="1:14">
      <c r="A4" s="144" t="s">
        <v>63</v>
      </c>
      <c r="B4" s="144"/>
      <c r="C4" s="144"/>
      <c r="D4" s="144"/>
      <c r="E4" s="144"/>
      <c r="F4" s="144"/>
      <c r="G4" s="144"/>
      <c r="H4" s="144"/>
      <c r="I4" s="144"/>
      <c r="J4" s="144"/>
      <c r="K4" s="144"/>
      <c r="L4" s="144"/>
      <c r="M4" s="144"/>
      <c r="N4" s="144"/>
    </row>
    <row r="5" spans="1:14">
      <c r="A5" s="6"/>
      <c r="B5" s="6"/>
      <c r="C5" s="6"/>
      <c r="D5" s="6"/>
      <c r="E5" s="6"/>
      <c r="F5" s="6"/>
      <c r="G5" s="6"/>
      <c r="H5" s="6"/>
      <c r="I5" s="6"/>
      <c r="J5" s="6"/>
      <c r="K5" s="6"/>
      <c r="L5" s="6"/>
      <c r="M5" s="19" t="s">
        <v>64</v>
      </c>
      <c r="N5" s="6"/>
    </row>
    <row r="6" spans="1:14" ht="15.75" customHeight="1">
      <c r="A6" s="155" t="s">
        <v>0</v>
      </c>
      <c r="B6" s="155" t="s">
        <v>35</v>
      </c>
      <c r="C6" s="151" t="s">
        <v>155</v>
      </c>
      <c r="D6" s="152"/>
      <c r="E6" s="152"/>
      <c r="F6" s="152"/>
      <c r="G6" s="152"/>
      <c r="H6" s="153"/>
      <c r="I6" s="151" t="s">
        <v>75</v>
      </c>
      <c r="J6" s="152"/>
      <c r="K6" s="153"/>
      <c r="L6" s="151" t="s">
        <v>76</v>
      </c>
      <c r="M6" s="152"/>
      <c r="N6" s="153"/>
    </row>
    <row r="7" spans="1:14" ht="38.25">
      <c r="A7" s="155"/>
      <c r="B7" s="155"/>
      <c r="C7" s="24" t="s">
        <v>17</v>
      </c>
      <c r="D7" s="24" t="s">
        <v>79</v>
      </c>
      <c r="E7" s="24" t="s">
        <v>80</v>
      </c>
      <c r="F7" s="24"/>
      <c r="G7" s="24"/>
      <c r="H7" s="24" t="s">
        <v>80</v>
      </c>
      <c r="I7" s="24" t="s">
        <v>17</v>
      </c>
      <c r="J7" s="24" t="s">
        <v>79</v>
      </c>
      <c r="K7" s="24" t="s">
        <v>80</v>
      </c>
      <c r="L7" s="20" t="s">
        <v>17</v>
      </c>
      <c r="M7" s="24" t="s">
        <v>79</v>
      </c>
      <c r="N7" s="24" t="s">
        <v>80</v>
      </c>
    </row>
    <row r="8" spans="1:14">
      <c r="A8" s="25" t="s">
        <v>1</v>
      </c>
      <c r="B8" s="25" t="s">
        <v>2</v>
      </c>
      <c r="C8" s="25">
        <v>1</v>
      </c>
      <c r="D8" s="25">
        <v>2</v>
      </c>
      <c r="E8" s="25" t="s">
        <v>158</v>
      </c>
      <c r="F8" s="25" t="s">
        <v>156</v>
      </c>
      <c r="G8" s="25" t="s">
        <v>157</v>
      </c>
      <c r="H8" s="25">
        <v>3</v>
      </c>
      <c r="I8" s="25">
        <v>4</v>
      </c>
      <c r="J8" s="25">
        <v>5</v>
      </c>
      <c r="K8" s="25">
        <v>6</v>
      </c>
      <c r="L8" s="25" t="s">
        <v>159</v>
      </c>
      <c r="M8" s="25" t="s">
        <v>81</v>
      </c>
      <c r="N8" s="25" t="s">
        <v>82</v>
      </c>
    </row>
    <row r="9" spans="1:14">
      <c r="A9" s="25"/>
      <c r="B9" s="24" t="s">
        <v>83</v>
      </c>
      <c r="C9" s="21">
        <f>C10+C24</f>
        <v>25266</v>
      </c>
      <c r="D9" s="21">
        <f t="shared" ref="D9:K9" si="0">D10+D24</f>
        <v>7390</v>
      </c>
      <c r="E9" s="21">
        <f t="shared" si="0"/>
        <v>6331</v>
      </c>
      <c r="F9" s="21">
        <f t="shared" ref="F9" si="1">F10+F24</f>
        <v>6589</v>
      </c>
      <c r="G9" s="21">
        <f t="shared" ref="G9" si="2">G10+G24</f>
        <v>4956</v>
      </c>
      <c r="H9" s="21">
        <f t="shared" ref="H9" si="3">H10+H24</f>
        <v>17876</v>
      </c>
      <c r="I9" s="21">
        <f t="shared" si="0"/>
        <v>133611</v>
      </c>
      <c r="J9" s="21">
        <f t="shared" si="0"/>
        <v>5470</v>
      </c>
      <c r="K9" s="21">
        <f t="shared" si="0"/>
        <v>128141</v>
      </c>
      <c r="L9" s="72">
        <f>I9/C9*100</f>
        <v>528.81738304440751</v>
      </c>
      <c r="M9" s="72">
        <f t="shared" ref="M9:N9" si="4">J9/D9*100</f>
        <v>74.018944519621115</v>
      </c>
      <c r="N9" s="72">
        <f t="shared" si="4"/>
        <v>2024.0246406570843</v>
      </c>
    </row>
    <row r="10" spans="1:14" s="2" customFormat="1">
      <c r="A10" s="24" t="s">
        <v>3</v>
      </c>
      <c r="B10" s="69" t="s">
        <v>151</v>
      </c>
      <c r="C10" s="21">
        <f>SUM(C11:C23)</f>
        <v>25266</v>
      </c>
      <c r="D10" s="21">
        <f t="shared" ref="D10:K10" si="5">SUM(D11:D23)</f>
        <v>7390</v>
      </c>
      <c r="E10" s="21">
        <f t="shared" si="5"/>
        <v>6331</v>
      </c>
      <c r="F10" s="21">
        <f t="shared" ref="F10" si="6">SUM(F11:F23)</f>
        <v>6589</v>
      </c>
      <c r="G10" s="21">
        <f t="shared" ref="G10" si="7">SUM(G11:G23)</f>
        <v>4956</v>
      </c>
      <c r="H10" s="21">
        <f t="shared" ref="H10" si="8">SUM(H11:H23)</f>
        <v>17876</v>
      </c>
      <c r="I10" s="21">
        <f t="shared" si="5"/>
        <v>131898</v>
      </c>
      <c r="J10" s="21">
        <f t="shared" si="5"/>
        <v>5470</v>
      </c>
      <c r="K10" s="21">
        <f t="shared" si="5"/>
        <v>126428</v>
      </c>
      <c r="L10" s="72">
        <f t="shared" ref="L10:L23" si="9">I10/C10*100</f>
        <v>522.03752077891238</v>
      </c>
      <c r="M10" s="72">
        <f t="shared" ref="M10:M20" si="10">J10/D10*100</f>
        <v>74.018944519621115</v>
      </c>
      <c r="N10" s="72">
        <f t="shared" ref="N10:N23" si="11">K10/E10*100</f>
        <v>1996.9673037434845</v>
      </c>
    </row>
    <row r="11" spans="1:14">
      <c r="A11" s="25">
        <v>1</v>
      </c>
      <c r="B11" s="9" t="s">
        <v>26</v>
      </c>
      <c r="C11" s="10">
        <f>D11+H11</f>
        <v>1161</v>
      </c>
      <c r="D11" s="10"/>
      <c r="E11" s="10">
        <v>429</v>
      </c>
      <c r="F11" s="10">
        <v>413</v>
      </c>
      <c r="G11" s="10">
        <v>319</v>
      </c>
      <c r="H11" s="10">
        <f>SUM(E11:G11)</f>
        <v>1161</v>
      </c>
      <c r="I11" s="11">
        <f>J11+K11</f>
        <v>1703</v>
      </c>
      <c r="J11" s="12"/>
      <c r="K11" s="11">
        <v>1703</v>
      </c>
      <c r="L11" s="73">
        <f t="shared" si="9"/>
        <v>146.68389319552111</v>
      </c>
      <c r="M11" s="73"/>
      <c r="N11" s="73">
        <f t="shared" si="11"/>
        <v>396.969696969697</v>
      </c>
    </row>
    <row r="12" spans="1:14">
      <c r="A12" s="25">
        <v>2</v>
      </c>
      <c r="B12" s="9" t="s">
        <v>100</v>
      </c>
      <c r="C12" s="10">
        <f t="shared" ref="C12:C23" si="12">D12+H12</f>
        <v>737</v>
      </c>
      <c r="D12" s="10"/>
      <c r="E12" s="10">
        <v>303</v>
      </c>
      <c r="F12" s="10">
        <v>296</v>
      </c>
      <c r="G12" s="10">
        <v>138</v>
      </c>
      <c r="H12" s="10">
        <f t="shared" ref="H12:H23" si="13">SUM(E12:G12)</f>
        <v>737</v>
      </c>
      <c r="I12" s="11">
        <f t="shared" ref="I12:I26" si="14">J12+K12</f>
        <v>1891</v>
      </c>
      <c r="J12" s="12"/>
      <c r="K12" s="11">
        <v>1891</v>
      </c>
      <c r="L12" s="73">
        <f t="shared" si="9"/>
        <v>256.58073270013568</v>
      </c>
      <c r="M12" s="73"/>
      <c r="N12" s="73">
        <f t="shared" si="11"/>
        <v>624.0924092409241</v>
      </c>
    </row>
    <row r="13" spans="1:14">
      <c r="A13" s="25">
        <v>3</v>
      </c>
      <c r="B13" s="4" t="s">
        <v>10</v>
      </c>
      <c r="C13" s="10">
        <f t="shared" si="12"/>
        <v>2806.4780000000001</v>
      </c>
      <c r="D13" s="10">
        <f>1000+240.478+400</f>
        <v>1640.4780000000001</v>
      </c>
      <c r="E13" s="10">
        <v>70</v>
      </c>
      <c r="F13" s="10">
        <v>1025</v>
      </c>
      <c r="G13" s="10">
        <v>71</v>
      </c>
      <c r="H13" s="10">
        <f t="shared" si="13"/>
        <v>1166</v>
      </c>
      <c r="I13" s="11">
        <f t="shared" si="14"/>
        <v>83010</v>
      </c>
      <c r="J13" s="11">
        <v>1195</v>
      </c>
      <c r="K13" s="11">
        <v>81815</v>
      </c>
      <c r="L13" s="73">
        <f t="shared" si="9"/>
        <v>2957.7997760894614</v>
      </c>
      <c r="M13" s="73">
        <f t="shared" si="10"/>
        <v>72.844622116236849</v>
      </c>
      <c r="N13" s="73">
        <f t="shared" si="11"/>
        <v>116878.57142857142</v>
      </c>
    </row>
    <row r="14" spans="1:14">
      <c r="A14" s="25">
        <v>5</v>
      </c>
      <c r="B14" s="4" t="s">
        <v>15</v>
      </c>
      <c r="C14" s="10">
        <f t="shared" si="12"/>
        <v>18</v>
      </c>
      <c r="D14" s="10"/>
      <c r="E14" s="10">
        <v>7</v>
      </c>
      <c r="F14" s="10">
        <v>3</v>
      </c>
      <c r="G14" s="10">
        <v>8</v>
      </c>
      <c r="H14" s="10">
        <f t="shared" si="13"/>
        <v>18</v>
      </c>
      <c r="I14" s="11">
        <f t="shared" si="14"/>
        <v>3400</v>
      </c>
      <c r="J14" s="12"/>
      <c r="K14" s="11">
        <v>3400</v>
      </c>
      <c r="L14" s="73">
        <f t="shared" si="9"/>
        <v>18888.888888888887</v>
      </c>
      <c r="M14" s="73"/>
      <c r="N14" s="73">
        <f t="shared" si="11"/>
        <v>48571.428571428572</v>
      </c>
    </row>
    <row r="15" spans="1:14">
      <c r="A15" s="25">
        <v>6</v>
      </c>
      <c r="B15" s="4" t="s">
        <v>58</v>
      </c>
      <c r="C15" s="10">
        <f t="shared" si="12"/>
        <v>508</v>
      </c>
      <c r="D15" s="10">
        <v>434</v>
      </c>
      <c r="E15" s="10">
        <v>8</v>
      </c>
      <c r="F15" s="10">
        <v>60</v>
      </c>
      <c r="G15" s="10">
        <v>6</v>
      </c>
      <c r="H15" s="10">
        <f t="shared" si="13"/>
        <v>74</v>
      </c>
      <c r="I15" s="11">
        <f t="shared" si="14"/>
        <v>548</v>
      </c>
      <c r="J15" s="11">
        <v>332</v>
      </c>
      <c r="K15" s="11">
        <v>216</v>
      </c>
      <c r="L15" s="73">
        <f t="shared" si="9"/>
        <v>107.87401574803151</v>
      </c>
      <c r="M15" s="73">
        <f t="shared" si="10"/>
        <v>76.497695852534562</v>
      </c>
      <c r="N15" s="73">
        <f t="shared" si="11"/>
        <v>2700</v>
      </c>
    </row>
    <row r="16" spans="1:14">
      <c r="A16" s="25">
        <v>7</v>
      </c>
      <c r="B16" s="4" t="s">
        <v>30</v>
      </c>
      <c r="C16" s="10">
        <f t="shared" si="12"/>
        <v>29</v>
      </c>
      <c r="D16" s="10"/>
      <c r="E16" s="10">
        <v>15</v>
      </c>
      <c r="F16" s="10">
        <v>5</v>
      </c>
      <c r="G16" s="10">
        <v>9</v>
      </c>
      <c r="H16" s="10">
        <f t="shared" si="13"/>
        <v>29</v>
      </c>
      <c r="I16" s="11">
        <f t="shared" si="14"/>
        <v>0</v>
      </c>
      <c r="J16" s="12"/>
      <c r="K16" s="11">
        <v>0</v>
      </c>
      <c r="L16" s="73">
        <f t="shared" si="9"/>
        <v>0</v>
      </c>
      <c r="M16" s="73"/>
      <c r="N16" s="73">
        <f t="shared" si="11"/>
        <v>0</v>
      </c>
    </row>
    <row r="17" spans="1:14">
      <c r="A17" s="25">
        <v>8</v>
      </c>
      <c r="B17" s="4" t="s">
        <v>11</v>
      </c>
      <c r="C17" s="10">
        <f t="shared" si="12"/>
        <v>38</v>
      </c>
      <c r="D17" s="10"/>
      <c r="E17" s="10">
        <v>8</v>
      </c>
      <c r="F17" s="10">
        <v>20</v>
      </c>
      <c r="G17" s="10">
        <v>10</v>
      </c>
      <c r="H17" s="10">
        <f t="shared" si="13"/>
        <v>38</v>
      </c>
      <c r="I17" s="11">
        <f t="shared" si="14"/>
        <v>15</v>
      </c>
      <c r="J17" s="12"/>
      <c r="K17" s="11">
        <v>15</v>
      </c>
      <c r="L17" s="73">
        <f t="shared" si="9"/>
        <v>39.473684210526315</v>
      </c>
      <c r="M17" s="73"/>
      <c r="N17" s="73">
        <f t="shared" si="11"/>
        <v>187.5</v>
      </c>
    </row>
    <row r="18" spans="1:14">
      <c r="A18" s="25">
        <v>9</v>
      </c>
      <c r="B18" s="4" t="s">
        <v>24</v>
      </c>
      <c r="C18" s="10">
        <f t="shared" si="12"/>
        <v>0</v>
      </c>
      <c r="D18" s="10"/>
      <c r="E18" s="10">
        <v>0</v>
      </c>
      <c r="F18" s="10"/>
      <c r="G18" s="10"/>
      <c r="H18" s="10">
        <f t="shared" si="13"/>
        <v>0</v>
      </c>
      <c r="I18" s="11">
        <f t="shared" si="14"/>
        <v>124</v>
      </c>
      <c r="J18" s="12"/>
      <c r="K18" s="11">
        <v>124</v>
      </c>
      <c r="L18" s="73"/>
      <c r="M18" s="73"/>
      <c r="N18" s="73"/>
    </row>
    <row r="19" spans="1:14">
      <c r="A19" s="25">
        <v>10</v>
      </c>
      <c r="B19" s="4" t="s">
        <v>12</v>
      </c>
      <c r="C19" s="10">
        <f t="shared" si="12"/>
        <v>4437.5219999999999</v>
      </c>
      <c r="D19" s="10">
        <f>399.522+3916</f>
        <v>4315.5219999999999</v>
      </c>
      <c r="E19" s="10">
        <v>49</v>
      </c>
      <c r="F19" s="10"/>
      <c r="G19" s="10">
        <v>73</v>
      </c>
      <c r="H19" s="10">
        <f t="shared" si="13"/>
        <v>122</v>
      </c>
      <c r="I19" s="11">
        <f t="shared" si="14"/>
        <v>5614</v>
      </c>
      <c r="J19" s="11">
        <v>3437</v>
      </c>
      <c r="K19" s="11">
        <v>2177</v>
      </c>
      <c r="L19" s="73">
        <f t="shared" si="9"/>
        <v>126.51204884167335</v>
      </c>
      <c r="M19" s="73">
        <f t="shared" si="10"/>
        <v>79.642740785471617</v>
      </c>
      <c r="N19" s="73">
        <f t="shared" si="11"/>
        <v>4442.8571428571431</v>
      </c>
    </row>
    <row r="20" spans="1:14">
      <c r="A20" s="25">
        <v>11</v>
      </c>
      <c r="B20" s="4" t="s">
        <v>14</v>
      </c>
      <c r="C20" s="10">
        <f t="shared" si="12"/>
        <v>14240</v>
      </c>
      <c r="D20" s="10">
        <v>1000</v>
      </c>
      <c r="E20" s="10">
        <v>4984</v>
      </c>
      <c r="F20" s="10">
        <v>4431</v>
      </c>
      <c r="G20" s="10">
        <v>3825</v>
      </c>
      <c r="H20" s="10">
        <f t="shared" si="13"/>
        <v>13240</v>
      </c>
      <c r="I20" s="11">
        <f t="shared" si="14"/>
        <v>23430</v>
      </c>
      <c r="J20" s="12"/>
      <c r="K20" s="11">
        <v>23430</v>
      </c>
      <c r="L20" s="73">
        <f t="shared" si="9"/>
        <v>164.53651685393257</v>
      </c>
      <c r="M20" s="73">
        <f t="shared" si="10"/>
        <v>0</v>
      </c>
      <c r="N20" s="73">
        <f t="shared" si="11"/>
        <v>470.10433386837877</v>
      </c>
    </row>
    <row r="21" spans="1:14">
      <c r="A21" s="25">
        <v>12</v>
      </c>
      <c r="B21" s="4" t="s">
        <v>13</v>
      </c>
      <c r="C21" s="10">
        <f t="shared" si="12"/>
        <v>789</v>
      </c>
      <c r="D21" s="10"/>
      <c r="E21" s="10">
        <v>291</v>
      </c>
      <c r="F21" s="10">
        <v>204</v>
      </c>
      <c r="G21" s="10">
        <v>294</v>
      </c>
      <c r="H21" s="10">
        <f t="shared" si="13"/>
        <v>789</v>
      </c>
      <c r="I21" s="11">
        <f t="shared" si="14"/>
        <v>8289</v>
      </c>
      <c r="J21" s="13"/>
      <c r="K21" s="11">
        <v>8289</v>
      </c>
      <c r="L21" s="73">
        <f t="shared" si="9"/>
        <v>1050.5703422053232</v>
      </c>
      <c r="M21" s="73"/>
      <c r="N21" s="73">
        <f t="shared" si="11"/>
        <v>2848.4536082474224</v>
      </c>
    </row>
    <row r="22" spans="1:14">
      <c r="A22" s="25">
        <v>13</v>
      </c>
      <c r="B22" s="4" t="s">
        <v>29</v>
      </c>
      <c r="C22" s="10">
        <f t="shared" si="12"/>
        <v>0</v>
      </c>
      <c r="D22" s="14"/>
      <c r="E22" s="16"/>
      <c r="F22" s="16"/>
      <c r="G22" s="16"/>
      <c r="H22" s="10">
        <f t="shared" si="13"/>
        <v>0</v>
      </c>
      <c r="I22" s="11">
        <f t="shared" si="14"/>
        <v>1236</v>
      </c>
      <c r="J22" s="14">
        <v>506</v>
      </c>
      <c r="K22" s="18">
        <v>730</v>
      </c>
      <c r="L22" s="73"/>
      <c r="M22" s="73"/>
      <c r="N22" s="73"/>
    </row>
    <row r="23" spans="1:14">
      <c r="A23" s="15">
        <v>14</v>
      </c>
      <c r="B23" s="4" t="s">
        <v>56</v>
      </c>
      <c r="C23" s="10">
        <f t="shared" si="12"/>
        <v>502</v>
      </c>
      <c r="D23" s="5"/>
      <c r="E23" s="17">
        <v>167</v>
      </c>
      <c r="F23" s="17">
        <v>132</v>
      </c>
      <c r="G23" s="17">
        <v>203</v>
      </c>
      <c r="H23" s="10">
        <f t="shared" si="13"/>
        <v>502</v>
      </c>
      <c r="I23" s="11">
        <f t="shared" si="14"/>
        <v>2638</v>
      </c>
      <c r="J23" s="5"/>
      <c r="K23" s="8">
        <v>2638</v>
      </c>
      <c r="L23" s="73">
        <f t="shared" si="9"/>
        <v>525.49800796812747</v>
      </c>
      <c r="M23" s="73"/>
      <c r="N23" s="73">
        <f t="shared" si="11"/>
        <v>1579.6407185628743</v>
      </c>
    </row>
    <row r="24" spans="1:14" s="2" customFormat="1" ht="25.5">
      <c r="A24" s="24" t="s">
        <v>6</v>
      </c>
      <c r="B24" s="69" t="s">
        <v>152</v>
      </c>
      <c r="C24" s="21">
        <f>C25+C26</f>
        <v>0</v>
      </c>
      <c r="D24" s="21">
        <f t="shared" ref="D24:K24" si="15">D25+D26</f>
        <v>0</v>
      </c>
      <c r="E24" s="21">
        <f t="shared" si="15"/>
        <v>0</v>
      </c>
      <c r="F24" s="21"/>
      <c r="G24" s="21"/>
      <c r="H24" s="21"/>
      <c r="I24" s="21">
        <f t="shared" si="15"/>
        <v>1713</v>
      </c>
      <c r="J24" s="21">
        <f t="shared" si="15"/>
        <v>0</v>
      </c>
      <c r="K24" s="21">
        <f t="shared" si="15"/>
        <v>1713</v>
      </c>
      <c r="L24" s="72"/>
      <c r="M24" s="72"/>
      <c r="N24" s="72"/>
    </row>
    <row r="25" spans="1:14">
      <c r="A25" s="15">
        <v>1</v>
      </c>
      <c r="B25" s="4" t="s">
        <v>153</v>
      </c>
      <c r="C25" s="70"/>
      <c r="D25" s="70"/>
      <c r="E25" s="70"/>
      <c r="F25" s="70"/>
      <c r="G25" s="70"/>
      <c r="H25" s="70"/>
      <c r="I25" s="11">
        <f t="shared" si="14"/>
        <v>1237</v>
      </c>
      <c r="J25" s="70"/>
      <c r="K25" s="70">
        <v>1237</v>
      </c>
      <c r="L25" s="72"/>
      <c r="M25" s="72"/>
      <c r="N25" s="72"/>
    </row>
    <row r="26" spans="1:14">
      <c r="A26" s="15">
        <v>2</v>
      </c>
      <c r="B26" s="4" t="s">
        <v>154</v>
      </c>
      <c r="C26" s="70"/>
      <c r="D26" s="70"/>
      <c r="E26" s="70"/>
      <c r="F26" s="70"/>
      <c r="G26" s="70"/>
      <c r="H26" s="70"/>
      <c r="I26" s="11">
        <f t="shared" si="14"/>
        <v>476</v>
      </c>
      <c r="J26" s="70"/>
      <c r="K26" s="70">
        <v>476</v>
      </c>
      <c r="L26" s="72"/>
      <c r="M26" s="72"/>
      <c r="N26" s="72"/>
    </row>
  </sheetData>
  <mergeCells count="10">
    <mergeCell ref="C6:H6"/>
    <mergeCell ref="A1:B1"/>
    <mergeCell ref="L1:N1"/>
    <mergeCell ref="A3:N3"/>
    <mergeCell ref="A4:N4"/>
    <mergeCell ref="A6:A7"/>
    <mergeCell ref="B6:B7"/>
    <mergeCell ref="I6:K6"/>
    <mergeCell ref="L6:N6"/>
    <mergeCell ref="A2:B2"/>
  </mergeCells>
  <pageMargins left="0.55118110236220474" right="0.19685039370078741" top="0.74803149606299213" bottom="0.74803149606299213" header="0.31496062992125984" footer="0.31496062992125984"/>
  <pageSetup paperSize="9" scale="85" orientation="portrait" verticalDpi="0" r:id="rId1"/>
  <drawing r:id="rId2"/>
</worksheet>
</file>

<file path=xl/worksheets/sheet4.xml><?xml version="1.0" encoding="utf-8"?>
<worksheet xmlns="http://schemas.openxmlformats.org/spreadsheetml/2006/main" xmlns:r="http://schemas.openxmlformats.org/officeDocument/2006/relationships">
  <dimension ref="A1:K53"/>
  <sheetViews>
    <sheetView topLeftCell="A55" zoomScale="115" zoomScaleNormal="115" workbookViewId="0">
      <selection activeCell="B6" sqref="B6:B9"/>
    </sheetView>
  </sheetViews>
  <sheetFormatPr defaultRowHeight="15.75"/>
  <cols>
    <col min="1" max="1" width="4.875" customWidth="1"/>
    <col min="2" max="2" width="25.375" customWidth="1"/>
    <col min="3" max="3" width="6.125" customWidth="1"/>
    <col min="4" max="4" width="8.875" customWidth="1"/>
    <col min="5" max="5" width="8.625" customWidth="1"/>
    <col min="6" max="6" width="11.25" hidden="1" customWidth="1"/>
    <col min="7" max="7" width="10.875" hidden="1" customWidth="1"/>
    <col min="8" max="8" width="8.25" customWidth="1"/>
    <col min="9" max="9" width="7.75" customWidth="1"/>
    <col min="10" max="10" width="7" customWidth="1"/>
    <col min="11" max="11" width="6.125" customWidth="1"/>
  </cols>
  <sheetData>
    <row r="1" spans="1:11" ht="16.5">
      <c r="A1" s="154" t="s">
        <v>149</v>
      </c>
      <c r="B1" s="154"/>
      <c r="I1" s="145" t="s">
        <v>84</v>
      </c>
      <c r="J1" s="145"/>
      <c r="K1" s="145"/>
    </row>
    <row r="2" spans="1:11" ht="16.5">
      <c r="A2" s="156" t="s">
        <v>150</v>
      </c>
      <c r="B2" s="156"/>
      <c r="C2" s="29"/>
      <c r="D2" s="29"/>
      <c r="E2" s="6"/>
      <c r="F2" s="6"/>
      <c r="G2" s="6"/>
      <c r="H2" s="6"/>
      <c r="I2" s="30"/>
      <c r="J2" s="30"/>
      <c r="K2" s="30"/>
    </row>
    <row r="3" spans="1:11">
      <c r="A3" s="1"/>
      <c r="B3" s="128" t="s">
        <v>103</v>
      </c>
      <c r="C3" s="128"/>
      <c r="D3" s="128"/>
      <c r="E3" s="128"/>
      <c r="F3" s="128"/>
      <c r="G3" s="128"/>
      <c r="H3" s="128"/>
      <c r="I3" s="128"/>
      <c r="J3" s="128"/>
      <c r="K3" s="128"/>
    </row>
    <row r="4" spans="1:11">
      <c r="A4" s="1"/>
      <c r="B4" s="144" t="s">
        <v>85</v>
      </c>
      <c r="C4" s="144"/>
      <c r="D4" s="144"/>
      <c r="E4" s="144"/>
      <c r="F4" s="144"/>
      <c r="G4" s="144"/>
      <c r="H4" s="144"/>
      <c r="I4" s="144"/>
      <c r="J4" s="144"/>
      <c r="K4" s="144"/>
    </row>
    <row r="5" spans="1:11">
      <c r="A5" s="1"/>
      <c r="B5" s="19"/>
      <c r="C5" s="6"/>
      <c r="D5" s="6"/>
      <c r="E5" s="6"/>
      <c r="F5" s="6"/>
      <c r="G5" s="6"/>
      <c r="H5" s="6"/>
      <c r="I5" s="6"/>
      <c r="J5" s="19" t="s">
        <v>219</v>
      </c>
      <c r="K5" s="6"/>
    </row>
    <row r="6" spans="1:11" s="110" customFormat="1">
      <c r="A6" s="157" t="s">
        <v>25</v>
      </c>
      <c r="B6" s="155" t="s">
        <v>86</v>
      </c>
      <c r="C6" s="155" t="s">
        <v>18</v>
      </c>
      <c r="D6" s="155" t="s">
        <v>87</v>
      </c>
      <c r="E6" s="155"/>
      <c r="F6" s="155" t="s">
        <v>101</v>
      </c>
      <c r="G6" s="155" t="s">
        <v>102</v>
      </c>
      <c r="H6" s="155" t="s">
        <v>57</v>
      </c>
      <c r="I6" s="155"/>
      <c r="J6" s="155"/>
      <c r="K6" s="155"/>
    </row>
    <row r="7" spans="1:11" s="110" customFormat="1">
      <c r="A7" s="157"/>
      <c r="B7" s="155"/>
      <c r="C7" s="155"/>
      <c r="D7" s="155"/>
      <c r="E7" s="155"/>
      <c r="F7" s="155"/>
      <c r="G7" s="155"/>
      <c r="H7" s="155" t="s">
        <v>16</v>
      </c>
      <c r="I7" s="155" t="s">
        <v>88</v>
      </c>
      <c r="J7" s="155" t="s">
        <v>19</v>
      </c>
      <c r="K7" s="155"/>
    </row>
    <row r="8" spans="1:11" s="110" customFormat="1">
      <c r="A8" s="157"/>
      <c r="B8" s="155"/>
      <c r="C8" s="155"/>
      <c r="D8" s="155"/>
      <c r="E8" s="155"/>
      <c r="F8" s="155"/>
      <c r="G8" s="155"/>
      <c r="H8" s="155"/>
      <c r="I8" s="155"/>
      <c r="J8" s="155"/>
      <c r="K8" s="155"/>
    </row>
    <row r="9" spans="1:11" s="110" customFormat="1" ht="51">
      <c r="A9" s="157"/>
      <c r="B9" s="155"/>
      <c r="C9" s="155"/>
      <c r="D9" s="28" t="s">
        <v>16</v>
      </c>
      <c r="E9" s="28" t="s">
        <v>89</v>
      </c>
      <c r="F9" s="155"/>
      <c r="G9" s="155"/>
      <c r="H9" s="155"/>
      <c r="I9" s="155"/>
      <c r="J9" s="28" t="s">
        <v>90</v>
      </c>
      <c r="K9" s="28" t="s">
        <v>91</v>
      </c>
    </row>
    <row r="10" spans="1:11" s="110" customFormat="1">
      <c r="A10" s="3"/>
      <c r="B10" s="118" t="s">
        <v>17</v>
      </c>
      <c r="C10" s="74"/>
      <c r="D10" s="95">
        <f t="shared" ref="D10:K10" si="0">D11+D19+D50</f>
        <v>64095</v>
      </c>
      <c r="E10" s="95">
        <f t="shared" si="0"/>
        <v>40292</v>
      </c>
      <c r="F10" s="95">
        <f t="shared" si="0"/>
        <v>0</v>
      </c>
      <c r="G10" s="95">
        <f t="shared" si="0"/>
        <v>0</v>
      </c>
      <c r="H10" s="95">
        <f t="shared" si="0"/>
        <v>5470</v>
      </c>
      <c r="I10" s="95">
        <f t="shared" si="0"/>
        <v>5178</v>
      </c>
      <c r="J10" s="95">
        <f t="shared" si="0"/>
        <v>5060</v>
      </c>
      <c r="K10" s="95">
        <f t="shared" si="0"/>
        <v>410</v>
      </c>
    </row>
    <row r="11" spans="1:11" s="110" customFormat="1">
      <c r="A11" s="74" t="s">
        <v>3</v>
      </c>
      <c r="B11" s="75" t="s">
        <v>168</v>
      </c>
      <c r="C11" s="74"/>
      <c r="D11" s="95">
        <f t="shared" ref="D11:E11" si="1">D12+D15+D17</f>
        <v>5035</v>
      </c>
      <c r="E11" s="95">
        <f t="shared" si="1"/>
        <v>4390</v>
      </c>
      <c r="F11" s="3"/>
      <c r="G11" s="3"/>
      <c r="H11" s="111">
        <v>292</v>
      </c>
      <c r="I11" s="112"/>
      <c r="J11" s="95">
        <v>292</v>
      </c>
      <c r="K11" s="104">
        <v>0</v>
      </c>
    </row>
    <row r="12" spans="1:11" s="110" customFormat="1">
      <c r="A12" s="74">
        <v>1</v>
      </c>
      <c r="B12" s="75" t="s">
        <v>33</v>
      </c>
      <c r="C12" s="74"/>
      <c r="D12" s="95">
        <f>D13+D14</f>
        <v>935</v>
      </c>
      <c r="E12" s="95">
        <f t="shared" ref="E12" si="2">E13+E14</f>
        <v>935</v>
      </c>
      <c r="F12" s="3"/>
      <c r="G12" s="3"/>
      <c r="H12" s="112">
        <v>42</v>
      </c>
      <c r="I12" s="112"/>
      <c r="J12" s="95">
        <v>42</v>
      </c>
      <c r="K12" s="104">
        <v>0</v>
      </c>
    </row>
    <row r="13" spans="1:11" s="110" customFormat="1" ht="47.25">
      <c r="A13" s="76" t="s">
        <v>169</v>
      </c>
      <c r="B13" s="77" t="s">
        <v>170</v>
      </c>
      <c r="C13" s="76" t="s">
        <v>210</v>
      </c>
      <c r="D13" s="96">
        <v>55</v>
      </c>
      <c r="E13" s="96">
        <v>55</v>
      </c>
      <c r="F13" s="3"/>
      <c r="G13" s="3"/>
      <c r="H13" s="3">
        <v>42</v>
      </c>
      <c r="I13" s="3"/>
      <c r="J13" s="105">
        <v>42</v>
      </c>
      <c r="K13" s="105"/>
    </row>
    <row r="14" spans="1:11" s="110" customFormat="1" ht="31.5">
      <c r="A14" s="76" t="s">
        <v>171</v>
      </c>
      <c r="B14" s="77" t="s">
        <v>60</v>
      </c>
      <c r="C14" s="76" t="s">
        <v>210</v>
      </c>
      <c r="D14" s="96">
        <v>880</v>
      </c>
      <c r="E14" s="96">
        <v>880</v>
      </c>
      <c r="F14" s="3"/>
      <c r="G14" s="3"/>
      <c r="H14" s="3">
        <v>0</v>
      </c>
      <c r="I14" s="3"/>
      <c r="J14" s="105">
        <v>0</v>
      </c>
      <c r="K14" s="105"/>
    </row>
    <row r="15" spans="1:11" s="110" customFormat="1">
      <c r="A15" s="74">
        <v>2</v>
      </c>
      <c r="B15" s="78" t="s">
        <v>32</v>
      </c>
      <c r="C15" s="74"/>
      <c r="D15" s="95">
        <f>D16</f>
        <v>1600</v>
      </c>
      <c r="E15" s="95">
        <f t="shared" ref="E15" si="3">E16</f>
        <v>955</v>
      </c>
      <c r="F15" s="3"/>
      <c r="G15" s="3"/>
      <c r="H15" s="3">
        <v>0</v>
      </c>
      <c r="I15" s="3"/>
      <c r="J15" s="104">
        <v>0</v>
      </c>
      <c r="K15" s="104">
        <v>0</v>
      </c>
    </row>
    <row r="16" spans="1:11" s="110" customFormat="1" ht="31.5">
      <c r="A16" s="76" t="s">
        <v>52</v>
      </c>
      <c r="B16" s="77" t="s">
        <v>172</v>
      </c>
      <c r="C16" s="89" t="s">
        <v>211</v>
      </c>
      <c r="D16" s="96">
        <v>1600</v>
      </c>
      <c r="E16" s="96">
        <v>955</v>
      </c>
      <c r="F16" s="3"/>
      <c r="G16" s="3"/>
      <c r="H16" s="3">
        <v>0</v>
      </c>
      <c r="I16" s="3"/>
      <c r="J16" s="96">
        <v>0</v>
      </c>
      <c r="K16" s="96"/>
    </row>
    <row r="17" spans="1:11" s="110" customFormat="1">
      <c r="A17" s="74">
        <v>3</v>
      </c>
      <c r="B17" s="78" t="s">
        <v>28</v>
      </c>
      <c r="C17" s="89"/>
      <c r="D17" s="95">
        <f t="shared" ref="D17:E17" si="4">SUM(D18:D18)</f>
        <v>2500</v>
      </c>
      <c r="E17" s="95">
        <f t="shared" si="4"/>
        <v>2500</v>
      </c>
      <c r="F17" s="3"/>
      <c r="G17" s="3"/>
      <c r="H17" s="3">
        <v>250</v>
      </c>
      <c r="I17" s="3"/>
      <c r="J17" s="104">
        <v>250</v>
      </c>
      <c r="K17" s="104">
        <v>0</v>
      </c>
    </row>
    <row r="18" spans="1:11" s="110" customFormat="1" ht="78.75">
      <c r="A18" s="76" t="s">
        <v>173</v>
      </c>
      <c r="B18" s="79" t="s">
        <v>174</v>
      </c>
      <c r="C18" s="76" t="s">
        <v>211</v>
      </c>
      <c r="D18" s="97">
        <v>2500</v>
      </c>
      <c r="E18" s="97">
        <v>2500</v>
      </c>
      <c r="F18" s="3"/>
      <c r="G18" s="3"/>
      <c r="H18" s="3">
        <v>250</v>
      </c>
      <c r="I18" s="3"/>
      <c r="J18" s="105">
        <v>250</v>
      </c>
      <c r="K18" s="105">
        <v>0</v>
      </c>
    </row>
    <row r="19" spans="1:11" s="110" customFormat="1" ht="31.5">
      <c r="A19" s="74" t="s">
        <v>6</v>
      </c>
      <c r="B19" s="75" t="s">
        <v>175</v>
      </c>
      <c r="C19" s="74"/>
      <c r="D19" s="95">
        <f>D20+D25+D45</f>
        <v>59060</v>
      </c>
      <c r="E19" s="95">
        <f t="shared" ref="E19:K19" si="5">E20+E25+E45</f>
        <v>35902</v>
      </c>
      <c r="F19" s="95">
        <f t="shared" si="5"/>
        <v>0</v>
      </c>
      <c r="G19" s="95">
        <f t="shared" si="5"/>
        <v>0</v>
      </c>
      <c r="H19" s="95">
        <f t="shared" si="5"/>
        <v>4672</v>
      </c>
      <c r="I19" s="95">
        <f t="shared" si="5"/>
        <v>4672</v>
      </c>
      <c r="J19" s="95">
        <f t="shared" si="5"/>
        <v>4262</v>
      </c>
      <c r="K19" s="95">
        <f t="shared" si="5"/>
        <v>410</v>
      </c>
    </row>
    <row r="20" spans="1:11" s="110" customFormat="1">
      <c r="A20" s="74">
        <v>1</v>
      </c>
      <c r="B20" s="75" t="s">
        <v>28</v>
      </c>
      <c r="C20" s="76"/>
      <c r="D20" s="95">
        <f>SUM(D21:D24)</f>
        <v>8280</v>
      </c>
      <c r="E20" s="95">
        <f t="shared" ref="E20:K20" si="6">SUM(E21:E24)</f>
        <v>4418</v>
      </c>
      <c r="F20" s="95">
        <f t="shared" si="6"/>
        <v>0</v>
      </c>
      <c r="G20" s="95">
        <f t="shared" si="6"/>
        <v>0</v>
      </c>
      <c r="H20" s="95">
        <f t="shared" si="6"/>
        <v>945</v>
      </c>
      <c r="I20" s="95">
        <f t="shared" si="6"/>
        <v>945</v>
      </c>
      <c r="J20" s="95">
        <f t="shared" si="6"/>
        <v>945</v>
      </c>
      <c r="K20" s="95">
        <f t="shared" si="6"/>
        <v>0</v>
      </c>
    </row>
    <row r="21" spans="1:11" s="110" customFormat="1" ht="31.5">
      <c r="A21" s="76" t="s">
        <v>169</v>
      </c>
      <c r="B21" s="77" t="s">
        <v>49</v>
      </c>
      <c r="C21" s="76" t="s">
        <v>212</v>
      </c>
      <c r="D21" s="96">
        <v>6000</v>
      </c>
      <c r="E21" s="96">
        <v>2400</v>
      </c>
      <c r="F21" s="3"/>
      <c r="G21" s="3"/>
      <c r="H21" s="3">
        <v>402</v>
      </c>
      <c r="I21" s="113">
        <f>H21</f>
        <v>402</v>
      </c>
      <c r="J21" s="105">
        <v>402</v>
      </c>
      <c r="K21" s="104"/>
    </row>
    <row r="22" spans="1:11" s="110" customFormat="1" ht="47.25">
      <c r="A22" s="76" t="s">
        <v>171</v>
      </c>
      <c r="B22" s="80" t="s">
        <v>59</v>
      </c>
      <c r="C22" s="76" t="s">
        <v>213</v>
      </c>
      <c r="D22" s="96">
        <v>542</v>
      </c>
      <c r="E22" s="96">
        <v>280</v>
      </c>
      <c r="F22" s="3"/>
      <c r="G22" s="3"/>
      <c r="H22" s="3">
        <v>200</v>
      </c>
      <c r="I22" s="113">
        <f t="shared" ref="I22:I23" si="7">H22</f>
        <v>200</v>
      </c>
      <c r="J22" s="105">
        <v>200</v>
      </c>
      <c r="K22" s="104"/>
    </row>
    <row r="23" spans="1:11" s="110" customFormat="1" ht="78.75">
      <c r="A23" s="76" t="s">
        <v>176</v>
      </c>
      <c r="B23" s="80" t="s">
        <v>177</v>
      </c>
      <c r="C23" s="76" t="s">
        <v>211</v>
      </c>
      <c r="D23" s="96">
        <v>895</v>
      </c>
      <c r="E23" s="96">
        <v>895</v>
      </c>
      <c r="F23" s="3"/>
      <c r="G23" s="3"/>
      <c r="H23" s="3">
        <v>50</v>
      </c>
      <c r="I23" s="113">
        <f t="shared" si="7"/>
        <v>50</v>
      </c>
      <c r="J23" s="105">
        <v>50</v>
      </c>
      <c r="K23" s="104"/>
    </row>
    <row r="24" spans="1:11" s="110" customFormat="1" ht="63">
      <c r="A24" s="76" t="s">
        <v>178</v>
      </c>
      <c r="B24" s="80" t="s">
        <v>179</v>
      </c>
      <c r="C24" s="76" t="s">
        <v>214</v>
      </c>
      <c r="D24" s="96">
        <v>843</v>
      </c>
      <c r="E24" s="96">
        <v>843</v>
      </c>
      <c r="F24" s="3"/>
      <c r="G24" s="3"/>
      <c r="H24" s="3">
        <v>293</v>
      </c>
      <c r="I24" s="113">
        <f>H24</f>
        <v>293</v>
      </c>
      <c r="J24" s="105">
        <v>293</v>
      </c>
      <c r="K24" s="104"/>
    </row>
    <row r="25" spans="1:11" s="110" customFormat="1">
      <c r="A25" s="74">
        <v>2</v>
      </c>
      <c r="B25" s="75" t="s">
        <v>31</v>
      </c>
      <c r="C25" s="74"/>
      <c r="D25" s="95">
        <f>D26+D35+D42</f>
        <v>46330</v>
      </c>
      <c r="E25" s="95">
        <f t="shared" ref="E25:I25" si="8">E26+E35+E42</f>
        <v>27534</v>
      </c>
      <c r="F25" s="95">
        <f t="shared" si="8"/>
        <v>0</v>
      </c>
      <c r="G25" s="95">
        <f t="shared" si="8"/>
        <v>0</v>
      </c>
      <c r="H25" s="95">
        <f t="shared" si="8"/>
        <v>3395</v>
      </c>
      <c r="I25" s="95">
        <f t="shared" si="8"/>
        <v>3395</v>
      </c>
      <c r="J25" s="104">
        <v>2985</v>
      </c>
      <c r="K25" s="104">
        <v>410</v>
      </c>
    </row>
    <row r="26" spans="1:11" s="110" customFormat="1">
      <c r="A26" s="74" t="s">
        <v>52</v>
      </c>
      <c r="B26" s="81" t="s">
        <v>180</v>
      </c>
      <c r="C26" s="90"/>
      <c r="D26" s="95">
        <f>SUM(D27:D34)</f>
        <v>31548</v>
      </c>
      <c r="E26" s="95">
        <f t="shared" ref="E26:I26" si="9">SUM(E27:E34)</f>
        <v>12752</v>
      </c>
      <c r="F26" s="95">
        <f t="shared" si="9"/>
        <v>0</v>
      </c>
      <c r="G26" s="95">
        <f t="shared" si="9"/>
        <v>0</v>
      </c>
      <c r="H26" s="95">
        <f t="shared" si="9"/>
        <v>1790</v>
      </c>
      <c r="I26" s="95">
        <f t="shared" si="9"/>
        <v>1790</v>
      </c>
      <c r="J26" s="104">
        <v>1640</v>
      </c>
      <c r="K26" s="104">
        <v>150</v>
      </c>
    </row>
    <row r="27" spans="1:11" s="110" customFormat="1" ht="31.5">
      <c r="A27" s="76" t="s">
        <v>181</v>
      </c>
      <c r="B27" s="77" t="s">
        <v>38</v>
      </c>
      <c r="C27" s="76" t="s">
        <v>212</v>
      </c>
      <c r="D27" s="96">
        <v>1000</v>
      </c>
      <c r="E27" s="96">
        <v>1000</v>
      </c>
      <c r="F27" s="3"/>
      <c r="G27" s="3"/>
      <c r="H27" s="3">
        <v>216</v>
      </c>
      <c r="I27" s="113">
        <f>H27</f>
        <v>216</v>
      </c>
      <c r="J27" s="105">
        <v>216</v>
      </c>
      <c r="K27" s="104"/>
    </row>
    <row r="28" spans="1:11" s="110" customFormat="1" ht="47.25">
      <c r="A28" s="76" t="s">
        <v>182</v>
      </c>
      <c r="B28" s="80" t="s">
        <v>42</v>
      </c>
      <c r="C28" s="76" t="s">
        <v>212</v>
      </c>
      <c r="D28" s="96">
        <v>8000</v>
      </c>
      <c r="E28" s="96">
        <v>1600</v>
      </c>
      <c r="F28" s="3"/>
      <c r="G28" s="3"/>
      <c r="H28" s="3">
        <v>400</v>
      </c>
      <c r="I28" s="113">
        <f t="shared" ref="I28:I33" si="10">H28</f>
        <v>400</v>
      </c>
      <c r="J28" s="105">
        <v>400</v>
      </c>
      <c r="K28" s="105"/>
    </row>
    <row r="29" spans="1:11" s="110" customFormat="1" ht="94.5">
      <c r="A29" s="76" t="s">
        <v>183</v>
      </c>
      <c r="B29" s="82" t="s">
        <v>45</v>
      </c>
      <c r="C29" s="76" t="s">
        <v>212</v>
      </c>
      <c r="D29" s="96">
        <v>14851</v>
      </c>
      <c r="E29" s="96">
        <v>4455</v>
      </c>
      <c r="F29" s="3"/>
      <c r="G29" s="3"/>
      <c r="H29" s="3">
        <v>400</v>
      </c>
      <c r="I29" s="113">
        <f t="shared" si="10"/>
        <v>400</v>
      </c>
      <c r="J29" s="105">
        <v>400</v>
      </c>
      <c r="K29" s="105"/>
    </row>
    <row r="30" spans="1:11" s="110" customFormat="1" ht="31.5">
      <c r="A30" s="76" t="s">
        <v>184</v>
      </c>
      <c r="B30" s="83" t="s">
        <v>48</v>
      </c>
      <c r="C30" s="76" t="s">
        <v>212</v>
      </c>
      <c r="D30" s="96">
        <v>2500</v>
      </c>
      <c r="E30" s="96">
        <v>2500</v>
      </c>
      <c r="F30" s="3"/>
      <c r="G30" s="3"/>
      <c r="H30" s="3">
        <v>154</v>
      </c>
      <c r="I30" s="113">
        <f t="shared" si="10"/>
        <v>154</v>
      </c>
      <c r="J30" s="105">
        <v>84</v>
      </c>
      <c r="K30" s="105">
        <v>70</v>
      </c>
    </row>
    <row r="31" spans="1:11" s="110" customFormat="1" ht="31.5">
      <c r="A31" s="76" t="s">
        <v>185</v>
      </c>
      <c r="B31" s="83" t="s">
        <v>51</v>
      </c>
      <c r="C31" s="76" t="s">
        <v>212</v>
      </c>
      <c r="D31" s="96">
        <v>297</v>
      </c>
      <c r="E31" s="96">
        <v>297</v>
      </c>
      <c r="F31" s="3"/>
      <c r="G31" s="3"/>
      <c r="H31" s="3">
        <v>120</v>
      </c>
      <c r="I31" s="113">
        <f t="shared" si="10"/>
        <v>120</v>
      </c>
      <c r="J31" s="105">
        <v>120</v>
      </c>
      <c r="K31" s="105"/>
    </row>
    <row r="32" spans="1:11" s="110" customFormat="1" ht="31.5">
      <c r="A32" s="76" t="s">
        <v>186</v>
      </c>
      <c r="B32" s="77" t="s">
        <v>39</v>
      </c>
      <c r="C32" s="76" t="s">
        <v>212</v>
      </c>
      <c r="D32" s="96">
        <v>1600</v>
      </c>
      <c r="E32" s="96">
        <v>1600</v>
      </c>
      <c r="F32" s="3"/>
      <c r="G32" s="3"/>
      <c r="H32" s="3">
        <v>250</v>
      </c>
      <c r="I32" s="113">
        <f t="shared" si="10"/>
        <v>250</v>
      </c>
      <c r="J32" s="105">
        <v>250</v>
      </c>
      <c r="K32" s="105"/>
    </row>
    <row r="33" spans="1:11" s="110" customFormat="1" ht="31.5">
      <c r="A33" s="76" t="s">
        <v>187</v>
      </c>
      <c r="B33" s="80" t="s">
        <v>40</v>
      </c>
      <c r="C33" s="76" t="s">
        <v>212</v>
      </c>
      <c r="D33" s="96">
        <v>1200</v>
      </c>
      <c r="E33" s="96">
        <v>1200</v>
      </c>
      <c r="F33" s="3"/>
      <c r="G33" s="3"/>
      <c r="H33" s="3">
        <v>200</v>
      </c>
      <c r="I33" s="113">
        <f t="shared" si="10"/>
        <v>200</v>
      </c>
      <c r="J33" s="105">
        <v>120</v>
      </c>
      <c r="K33" s="105">
        <v>80</v>
      </c>
    </row>
    <row r="34" spans="1:11" s="110" customFormat="1" ht="31.5">
      <c r="A34" s="76" t="s">
        <v>188</v>
      </c>
      <c r="B34" s="84" t="s">
        <v>189</v>
      </c>
      <c r="C34" s="89" t="s">
        <v>215</v>
      </c>
      <c r="D34" s="98">
        <v>2100</v>
      </c>
      <c r="E34" s="99">
        <v>100</v>
      </c>
      <c r="F34" s="3"/>
      <c r="G34" s="3"/>
      <c r="H34" s="3">
        <v>50</v>
      </c>
      <c r="I34" s="113">
        <f>H34</f>
        <v>50</v>
      </c>
      <c r="J34" s="105">
        <v>50</v>
      </c>
      <c r="K34" s="105"/>
    </row>
    <row r="35" spans="1:11" s="110" customFormat="1">
      <c r="A35" s="74" t="s">
        <v>53</v>
      </c>
      <c r="B35" s="85" t="s">
        <v>190</v>
      </c>
      <c r="C35" s="74"/>
      <c r="D35" s="95">
        <f>SUM(D36:D41)</f>
        <v>12422</v>
      </c>
      <c r="E35" s="95">
        <f t="shared" ref="E35:I35" si="11">SUM(E36:E41)</f>
        <v>12422</v>
      </c>
      <c r="F35" s="95">
        <f t="shared" si="11"/>
        <v>0</v>
      </c>
      <c r="G35" s="95">
        <f t="shared" si="11"/>
        <v>0</v>
      </c>
      <c r="H35" s="95">
        <f t="shared" si="11"/>
        <v>1313</v>
      </c>
      <c r="I35" s="95">
        <f t="shared" si="11"/>
        <v>1313</v>
      </c>
      <c r="J35" s="105">
        <v>1113</v>
      </c>
      <c r="K35" s="105">
        <v>200</v>
      </c>
    </row>
    <row r="36" spans="1:11" s="110" customFormat="1" ht="31.5">
      <c r="A36" s="76" t="s">
        <v>191</v>
      </c>
      <c r="B36" s="77" t="s">
        <v>34</v>
      </c>
      <c r="C36" s="76" t="s">
        <v>212</v>
      </c>
      <c r="D36" s="96">
        <v>1400</v>
      </c>
      <c r="E36" s="96">
        <v>1400</v>
      </c>
      <c r="F36" s="3"/>
      <c r="G36" s="3"/>
      <c r="H36" s="3">
        <v>300</v>
      </c>
      <c r="I36" s="113">
        <f>H36</f>
        <v>300</v>
      </c>
      <c r="J36" s="96">
        <v>300</v>
      </c>
      <c r="K36" s="95"/>
    </row>
    <row r="37" spans="1:11" s="110" customFormat="1" ht="31.5">
      <c r="A37" s="76" t="s">
        <v>192</v>
      </c>
      <c r="B37" s="77" t="s">
        <v>37</v>
      </c>
      <c r="C37" s="76" t="s">
        <v>216</v>
      </c>
      <c r="D37" s="96">
        <v>1123</v>
      </c>
      <c r="E37" s="96">
        <v>1123</v>
      </c>
      <c r="F37" s="3"/>
      <c r="G37" s="3"/>
      <c r="H37" s="3">
        <v>300</v>
      </c>
      <c r="I37" s="113">
        <f t="shared" ref="I37:I41" si="12">H37</f>
        <v>300</v>
      </c>
      <c r="J37" s="105">
        <v>300</v>
      </c>
      <c r="K37" s="105"/>
    </row>
    <row r="38" spans="1:11" s="110" customFormat="1" ht="31.5">
      <c r="A38" s="76" t="s">
        <v>193</v>
      </c>
      <c r="B38" s="86" t="s">
        <v>41</v>
      </c>
      <c r="C38" s="91" t="s">
        <v>212</v>
      </c>
      <c r="D38" s="96">
        <v>1200</v>
      </c>
      <c r="E38" s="96">
        <v>1200</v>
      </c>
      <c r="F38" s="3"/>
      <c r="G38" s="3"/>
      <c r="H38" s="3">
        <v>138</v>
      </c>
      <c r="I38" s="113">
        <f t="shared" si="12"/>
        <v>138</v>
      </c>
      <c r="J38" s="105">
        <v>138</v>
      </c>
      <c r="K38" s="105"/>
    </row>
    <row r="39" spans="1:11" s="110" customFormat="1" ht="47.25">
      <c r="A39" s="76" t="s">
        <v>194</v>
      </c>
      <c r="B39" s="80" t="s">
        <v>47</v>
      </c>
      <c r="C39" s="91" t="s">
        <v>212</v>
      </c>
      <c r="D39" s="96">
        <v>7300</v>
      </c>
      <c r="E39" s="96">
        <v>7300</v>
      </c>
      <c r="F39" s="3"/>
      <c r="G39" s="3"/>
      <c r="H39" s="3">
        <v>350</v>
      </c>
      <c r="I39" s="113">
        <f t="shared" si="12"/>
        <v>350</v>
      </c>
      <c r="J39" s="105">
        <v>150</v>
      </c>
      <c r="K39" s="105">
        <v>200</v>
      </c>
    </row>
    <row r="40" spans="1:11" s="110" customFormat="1" ht="31.5">
      <c r="A40" s="76" t="s">
        <v>195</v>
      </c>
      <c r="B40" s="80" t="s">
        <v>196</v>
      </c>
      <c r="C40" s="89" t="s">
        <v>214</v>
      </c>
      <c r="D40" s="100">
        <v>1057</v>
      </c>
      <c r="E40" s="99">
        <v>1057</v>
      </c>
      <c r="F40" s="3"/>
      <c r="G40" s="3"/>
      <c r="H40" s="3">
        <v>118</v>
      </c>
      <c r="I40" s="113">
        <f t="shared" si="12"/>
        <v>118</v>
      </c>
      <c r="J40" s="105">
        <v>118</v>
      </c>
      <c r="K40" s="105"/>
    </row>
    <row r="41" spans="1:11" s="110" customFormat="1" ht="47.25">
      <c r="A41" s="76" t="s">
        <v>197</v>
      </c>
      <c r="B41" s="80" t="s">
        <v>198</v>
      </c>
      <c r="C41" s="91" t="s">
        <v>217</v>
      </c>
      <c r="D41" s="101">
        <v>342</v>
      </c>
      <c r="E41" s="99">
        <v>342</v>
      </c>
      <c r="F41" s="3"/>
      <c r="G41" s="3"/>
      <c r="H41" s="3">
        <v>107</v>
      </c>
      <c r="I41" s="113">
        <f t="shared" si="12"/>
        <v>107</v>
      </c>
      <c r="J41" s="105">
        <v>107</v>
      </c>
      <c r="K41" s="105"/>
    </row>
    <row r="42" spans="1:11" s="110" customFormat="1">
      <c r="A42" s="74" t="s">
        <v>54</v>
      </c>
      <c r="B42" s="78" t="s">
        <v>199</v>
      </c>
      <c r="C42" s="74"/>
      <c r="D42" s="95">
        <f t="shared" ref="D42:I42" si="13">SUM(D43:D44)</f>
        <v>2360</v>
      </c>
      <c r="E42" s="95">
        <f t="shared" si="13"/>
        <v>2360</v>
      </c>
      <c r="F42" s="95">
        <f t="shared" si="13"/>
        <v>0</v>
      </c>
      <c r="G42" s="95">
        <f t="shared" si="13"/>
        <v>0</v>
      </c>
      <c r="H42" s="95">
        <f t="shared" si="13"/>
        <v>292</v>
      </c>
      <c r="I42" s="95">
        <f t="shared" si="13"/>
        <v>292</v>
      </c>
      <c r="J42" s="105">
        <v>232</v>
      </c>
      <c r="K42" s="104">
        <v>60</v>
      </c>
    </row>
    <row r="43" spans="1:11" s="110" customFormat="1" ht="31.5">
      <c r="A43" s="76" t="s">
        <v>200</v>
      </c>
      <c r="B43" s="82" t="s">
        <v>36</v>
      </c>
      <c r="C43" s="91" t="s">
        <v>216</v>
      </c>
      <c r="D43" s="101">
        <v>1200</v>
      </c>
      <c r="E43" s="99">
        <v>1200</v>
      </c>
      <c r="F43" s="3"/>
      <c r="G43" s="3"/>
      <c r="H43" s="3">
        <v>200</v>
      </c>
      <c r="I43" s="3">
        <f>H43</f>
        <v>200</v>
      </c>
      <c r="J43" s="104">
        <v>140</v>
      </c>
      <c r="K43" s="104">
        <v>60</v>
      </c>
    </row>
    <row r="44" spans="1:11" s="110" customFormat="1" ht="31.5">
      <c r="A44" s="76" t="s">
        <v>201</v>
      </c>
      <c r="B44" s="80" t="s">
        <v>46</v>
      </c>
      <c r="C44" s="91" t="s">
        <v>212</v>
      </c>
      <c r="D44" s="101">
        <v>1160</v>
      </c>
      <c r="E44" s="99">
        <v>1160</v>
      </c>
      <c r="F44" s="3"/>
      <c r="G44" s="3"/>
      <c r="H44" s="3">
        <v>92</v>
      </c>
      <c r="I44" s="3">
        <f>H44</f>
        <v>92</v>
      </c>
      <c r="J44" s="105">
        <v>92</v>
      </c>
      <c r="K44" s="105"/>
    </row>
    <row r="45" spans="1:11" s="110" customFormat="1">
      <c r="A45" s="36">
        <v>3</v>
      </c>
      <c r="B45" s="87" t="s">
        <v>32</v>
      </c>
      <c r="C45" s="92"/>
      <c r="D45" s="102">
        <f>SUM(D46:D49)</f>
        <v>4450</v>
      </c>
      <c r="E45" s="102">
        <f t="shared" ref="E45:I45" si="14">SUM(E46:E49)</f>
        <v>3950</v>
      </c>
      <c r="F45" s="102">
        <f t="shared" si="14"/>
        <v>0</v>
      </c>
      <c r="G45" s="102">
        <f t="shared" si="14"/>
        <v>0</v>
      </c>
      <c r="H45" s="102">
        <f t="shared" si="14"/>
        <v>332</v>
      </c>
      <c r="I45" s="102">
        <f t="shared" si="14"/>
        <v>332</v>
      </c>
      <c r="J45" s="105">
        <v>332</v>
      </c>
      <c r="K45" s="105">
        <v>0</v>
      </c>
    </row>
    <row r="46" spans="1:11" s="110" customFormat="1">
      <c r="A46" s="88" t="s">
        <v>173</v>
      </c>
      <c r="B46" s="77" t="s">
        <v>55</v>
      </c>
      <c r="C46" s="93">
        <v>2021</v>
      </c>
      <c r="D46" s="100">
        <v>1599</v>
      </c>
      <c r="E46" s="99">
        <v>1599</v>
      </c>
      <c r="F46" s="3"/>
      <c r="G46" s="3"/>
      <c r="H46" s="3">
        <v>83</v>
      </c>
      <c r="I46" s="3">
        <f>H46</f>
        <v>83</v>
      </c>
      <c r="J46" s="100">
        <v>83</v>
      </c>
      <c r="K46" s="102"/>
    </row>
    <row r="47" spans="1:11" s="110" customFormat="1" ht="31.5">
      <c r="A47" s="88" t="s">
        <v>202</v>
      </c>
      <c r="B47" s="80" t="s">
        <v>43</v>
      </c>
      <c r="C47" s="89" t="s">
        <v>50</v>
      </c>
      <c r="D47" s="100">
        <v>1164</v>
      </c>
      <c r="E47" s="99">
        <v>1164</v>
      </c>
      <c r="F47" s="3"/>
      <c r="G47" s="3"/>
      <c r="H47" s="3">
        <v>147</v>
      </c>
      <c r="I47" s="3">
        <f t="shared" ref="I47:I49" si="15">H47</f>
        <v>147</v>
      </c>
      <c r="J47" s="105">
        <v>147</v>
      </c>
      <c r="K47" s="105"/>
    </row>
    <row r="48" spans="1:11" s="110" customFormat="1" ht="47.25">
      <c r="A48" s="88" t="s">
        <v>203</v>
      </c>
      <c r="B48" s="86" t="s">
        <v>44</v>
      </c>
      <c r="C48" s="89" t="s">
        <v>50</v>
      </c>
      <c r="D48" s="100">
        <v>1100</v>
      </c>
      <c r="E48" s="99">
        <v>600</v>
      </c>
      <c r="F48" s="3"/>
      <c r="G48" s="3"/>
      <c r="H48" s="3">
        <v>65</v>
      </c>
      <c r="I48" s="3">
        <f t="shared" si="15"/>
        <v>65</v>
      </c>
      <c r="J48" s="105">
        <v>65</v>
      </c>
      <c r="K48" s="105"/>
    </row>
    <row r="49" spans="1:11" s="110" customFormat="1" ht="31.5">
      <c r="A49" s="88" t="s">
        <v>204</v>
      </c>
      <c r="B49" s="86" t="s">
        <v>205</v>
      </c>
      <c r="C49" s="89" t="s">
        <v>218</v>
      </c>
      <c r="D49" s="100">
        <v>587</v>
      </c>
      <c r="E49" s="99">
        <v>587</v>
      </c>
      <c r="F49" s="3"/>
      <c r="G49" s="3"/>
      <c r="H49" s="3">
        <v>37</v>
      </c>
      <c r="I49" s="3">
        <f t="shared" si="15"/>
        <v>37</v>
      </c>
      <c r="J49" s="105">
        <v>37</v>
      </c>
      <c r="K49" s="105"/>
    </row>
    <row r="50" spans="1:11" s="110" customFormat="1" ht="31.5">
      <c r="A50" s="36" t="s">
        <v>8</v>
      </c>
      <c r="B50" s="81" t="s">
        <v>206</v>
      </c>
      <c r="C50" s="94"/>
      <c r="D50" s="102"/>
      <c r="E50" s="103"/>
      <c r="F50" s="3"/>
      <c r="G50" s="3"/>
      <c r="H50" s="112">
        <f>SUM(H51:H53)</f>
        <v>506</v>
      </c>
      <c r="I50" s="112">
        <f t="shared" ref="I50:K50" si="16">SUM(I51:I53)</f>
        <v>506</v>
      </c>
      <c r="J50" s="112">
        <f t="shared" si="16"/>
        <v>506</v>
      </c>
      <c r="K50" s="112">
        <f t="shared" si="16"/>
        <v>0</v>
      </c>
    </row>
    <row r="51" spans="1:11" s="110" customFormat="1" ht="31.5">
      <c r="A51" s="88">
        <v>1</v>
      </c>
      <c r="B51" s="86" t="s">
        <v>207</v>
      </c>
      <c r="C51" s="89"/>
      <c r="D51" s="100"/>
      <c r="E51" s="99"/>
      <c r="F51" s="3"/>
      <c r="G51" s="3"/>
      <c r="H51" s="3">
        <v>30</v>
      </c>
      <c r="I51" s="3">
        <f>H51</f>
        <v>30</v>
      </c>
      <c r="J51" s="104">
        <v>30</v>
      </c>
      <c r="K51" s="104"/>
    </row>
    <row r="52" spans="1:11" s="110" customFormat="1">
      <c r="A52" s="114">
        <v>2</v>
      </c>
      <c r="B52" s="117" t="s">
        <v>208</v>
      </c>
      <c r="C52" s="115"/>
      <c r="D52" s="115"/>
      <c r="E52" s="115"/>
      <c r="F52" s="3"/>
      <c r="G52" s="3"/>
      <c r="H52" s="3">
        <v>150</v>
      </c>
      <c r="I52" s="3">
        <f t="shared" ref="I52:I53" si="17">H52</f>
        <v>150</v>
      </c>
      <c r="J52" s="105">
        <v>150</v>
      </c>
      <c r="K52" s="104"/>
    </row>
    <row r="53" spans="1:11" s="110" customFormat="1">
      <c r="A53" s="114">
        <v>3</v>
      </c>
      <c r="B53" s="115" t="s">
        <v>209</v>
      </c>
      <c r="C53" s="115"/>
      <c r="D53" s="115"/>
      <c r="E53" s="115"/>
      <c r="F53" s="3"/>
      <c r="G53" s="3"/>
      <c r="H53" s="3">
        <v>326</v>
      </c>
      <c r="I53" s="3">
        <f t="shared" si="17"/>
        <v>326</v>
      </c>
      <c r="J53" s="116">
        <v>326</v>
      </c>
      <c r="K53" s="116"/>
    </row>
  </sheetData>
  <mergeCells count="15">
    <mergeCell ref="A1:B1"/>
    <mergeCell ref="A2:B2"/>
    <mergeCell ref="B3:K3"/>
    <mergeCell ref="B4:K4"/>
    <mergeCell ref="A6:A9"/>
    <mergeCell ref="B6:B9"/>
    <mergeCell ref="C6:C9"/>
    <mergeCell ref="D6:E8"/>
    <mergeCell ref="F6:F9"/>
    <mergeCell ref="G6:G9"/>
    <mergeCell ref="H6:K6"/>
    <mergeCell ref="H7:H9"/>
    <mergeCell ref="I7:I9"/>
    <mergeCell ref="J7:K8"/>
    <mergeCell ref="I1:K1"/>
  </mergeCells>
  <pageMargins left="0.7" right="0.44" top="0.57999999999999996" bottom="0.63"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dimension ref="A1:G18"/>
  <sheetViews>
    <sheetView tabSelected="1" workbookViewId="0">
      <selection activeCell="H9" sqref="H9"/>
    </sheetView>
  </sheetViews>
  <sheetFormatPr defaultRowHeight="15.75"/>
  <cols>
    <col min="1" max="1" width="28.75" customWidth="1"/>
    <col min="2" max="2" width="10.25" hidden="1" customWidth="1"/>
    <col min="3" max="3" width="11" hidden="1" customWidth="1"/>
    <col min="4" max="4" width="9.75" hidden="1" customWidth="1"/>
    <col min="5" max="5" width="15.25" customWidth="1"/>
    <col min="6" max="6" width="14.875" customWidth="1"/>
    <col min="7" max="7" width="14.625" customWidth="1"/>
  </cols>
  <sheetData>
    <row r="1" spans="1:7">
      <c r="A1" s="30" t="s">
        <v>149</v>
      </c>
    </row>
    <row r="2" spans="1:7">
      <c r="A2" s="30" t="s">
        <v>150</v>
      </c>
      <c r="B2" s="6"/>
      <c r="C2" s="6"/>
      <c r="D2" s="6"/>
      <c r="E2" s="145" t="s">
        <v>92</v>
      </c>
      <c r="F2" s="145"/>
      <c r="G2" s="145"/>
    </row>
    <row r="3" spans="1:7">
      <c r="A3" s="7"/>
      <c r="B3" s="6"/>
      <c r="C3" s="6"/>
      <c r="D3" s="6"/>
      <c r="E3" s="6"/>
      <c r="F3" s="6"/>
      <c r="G3" s="6"/>
    </row>
    <row r="4" spans="1:7">
      <c r="A4" s="158" t="s">
        <v>99</v>
      </c>
      <c r="B4" s="158"/>
      <c r="C4" s="158"/>
      <c r="D4" s="158"/>
      <c r="E4" s="158"/>
      <c r="F4" s="158"/>
      <c r="G4" s="158"/>
    </row>
    <row r="5" spans="1:7">
      <c r="A5" s="144" t="s">
        <v>63</v>
      </c>
      <c r="B5" s="144"/>
      <c r="C5" s="144"/>
      <c r="D5" s="144"/>
      <c r="E5" s="144"/>
      <c r="F5" s="144"/>
      <c r="G5" s="144"/>
    </row>
    <row r="6" spans="1:7">
      <c r="A6" s="6"/>
      <c r="B6" s="6"/>
      <c r="C6" s="6"/>
      <c r="D6" s="6"/>
      <c r="E6" s="159" t="s">
        <v>64</v>
      </c>
      <c r="F6" s="159"/>
      <c r="G6" s="159"/>
    </row>
    <row r="7" spans="1:7">
      <c r="A7" s="155" t="s">
        <v>35</v>
      </c>
      <c r="B7" s="155" t="s">
        <v>221</v>
      </c>
      <c r="C7" s="155"/>
      <c r="D7" s="155"/>
      <c r="E7" s="155" t="s">
        <v>104</v>
      </c>
      <c r="F7" s="155"/>
      <c r="G7" s="155"/>
    </row>
    <row r="8" spans="1:7">
      <c r="A8" s="155"/>
      <c r="B8" s="160" t="s">
        <v>220</v>
      </c>
      <c r="C8" s="160"/>
      <c r="D8" s="160"/>
      <c r="E8" s="155"/>
      <c r="F8" s="155"/>
      <c r="G8" s="155"/>
    </row>
    <row r="9" spans="1:7" ht="25.5">
      <c r="A9" s="155"/>
      <c r="B9" s="28" t="s">
        <v>93</v>
      </c>
      <c r="C9" s="28" t="s">
        <v>94</v>
      </c>
      <c r="D9" s="28" t="s">
        <v>95</v>
      </c>
      <c r="E9" s="28" t="s">
        <v>93</v>
      </c>
      <c r="F9" s="28" t="s">
        <v>94</v>
      </c>
      <c r="G9" s="28" t="s">
        <v>95</v>
      </c>
    </row>
    <row r="10" spans="1:7">
      <c r="A10" s="28" t="s">
        <v>17</v>
      </c>
      <c r="B10" s="21">
        <v>148929000</v>
      </c>
      <c r="C10" s="21">
        <v>353105880</v>
      </c>
      <c r="D10" s="21">
        <v>-204176880</v>
      </c>
      <c r="E10" s="21">
        <v>157760000</v>
      </c>
      <c r="F10" s="21">
        <v>84400000</v>
      </c>
      <c r="G10" s="21">
        <v>73360000</v>
      </c>
    </row>
    <row r="11" spans="1:7" ht="31.5">
      <c r="A11" s="26" t="s">
        <v>96</v>
      </c>
      <c r="B11" s="22">
        <v>71169000</v>
      </c>
      <c r="C11" s="22">
        <v>153151880</v>
      </c>
      <c r="D11" s="22">
        <v>-81982880</v>
      </c>
      <c r="E11" s="109">
        <f>E12+E13+E14+E15</f>
        <v>174</v>
      </c>
      <c r="F11" s="109">
        <f t="shared" ref="F11:G11" si="0">F12+F13+F14+F15</f>
        <v>137.5</v>
      </c>
      <c r="G11" s="109">
        <f t="shared" si="0"/>
        <v>36.5</v>
      </c>
    </row>
    <row r="12" spans="1:7">
      <c r="A12" s="106" t="s">
        <v>27</v>
      </c>
      <c r="B12" s="10">
        <v>176</v>
      </c>
      <c r="C12" s="10">
        <v>35552000</v>
      </c>
      <c r="D12" s="10">
        <v>-12492000</v>
      </c>
      <c r="E12" s="107">
        <v>46.5</v>
      </c>
      <c r="F12" s="107">
        <v>35</v>
      </c>
      <c r="G12" s="107">
        <f>E12-F12</f>
        <v>11.5</v>
      </c>
    </row>
    <row r="13" spans="1:7">
      <c r="A13" s="106" t="s">
        <v>222</v>
      </c>
      <c r="B13" s="10">
        <v>182</v>
      </c>
      <c r="C13" s="10">
        <v>103289200</v>
      </c>
      <c r="D13" s="10">
        <v>-72489200</v>
      </c>
      <c r="E13" s="107">
        <v>62.5</v>
      </c>
      <c r="F13" s="107">
        <v>50</v>
      </c>
      <c r="G13" s="107">
        <f t="shared" ref="G13:G15" si="1">E13-F13</f>
        <v>12.5</v>
      </c>
    </row>
    <row r="14" spans="1:7">
      <c r="A14" s="106" t="s">
        <v>223</v>
      </c>
      <c r="B14" s="10">
        <v>31</v>
      </c>
      <c r="C14" s="10">
        <v>14310680</v>
      </c>
      <c r="D14" s="10">
        <v>2998320</v>
      </c>
      <c r="E14" s="107">
        <v>50</v>
      </c>
      <c r="F14" s="107">
        <v>37.5</v>
      </c>
      <c r="G14" s="107">
        <f t="shared" si="1"/>
        <v>12.5</v>
      </c>
    </row>
    <row r="15" spans="1:7">
      <c r="A15" s="106" t="s">
        <v>224</v>
      </c>
      <c r="B15" s="10"/>
      <c r="C15" s="10"/>
      <c r="D15" s="10"/>
      <c r="E15" s="107">
        <v>15</v>
      </c>
      <c r="F15" s="107">
        <v>15</v>
      </c>
      <c r="G15" s="107">
        <f t="shared" si="1"/>
        <v>0</v>
      </c>
    </row>
    <row r="16" spans="1:7">
      <c r="A16" s="26" t="s">
        <v>97</v>
      </c>
      <c r="B16" s="23">
        <v>77760000</v>
      </c>
      <c r="C16" s="23">
        <v>199954000</v>
      </c>
      <c r="D16" s="23">
        <v>-122194000</v>
      </c>
      <c r="E16" s="109">
        <f>E17</f>
        <v>509.76</v>
      </c>
      <c r="F16" s="109">
        <f t="shared" ref="F16:G16" si="2">F17</f>
        <v>430</v>
      </c>
      <c r="G16" s="109">
        <f t="shared" si="2"/>
        <v>79.759999999999991</v>
      </c>
    </row>
    <row r="17" spans="1:7">
      <c r="A17" s="27" t="s">
        <v>98</v>
      </c>
      <c r="B17" s="10">
        <v>77760000</v>
      </c>
      <c r="C17" s="10">
        <v>199954000</v>
      </c>
      <c r="D17" s="10">
        <v>-122194000</v>
      </c>
      <c r="E17" s="108">
        <v>509.76</v>
      </c>
      <c r="F17" s="108">
        <v>430</v>
      </c>
      <c r="G17" s="108">
        <f>E17-F17</f>
        <v>79.759999999999991</v>
      </c>
    </row>
    <row r="18" spans="1:7">
      <c r="A18" s="9"/>
      <c r="B18" s="10"/>
      <c r="C18" s="10"/>
      <c r="D18" s="10"/>
      <c r="E18" s="108"/>
      <c r="F18" s="108"/>
      <c r="G18" s="108"/>
    </row>
  </sheetData>
  <mergeCells count="8">
    <mergeCell ref="E2:G2"/>
    <mergeCell ref="A4:G4"/>
    <mergeCell ref="A5:G5"/>
    <mergeCell ref="E6:G6"/>
    <mergeCell ref="A7:A9"/>
    <mergeCell ref="B7:D7"/>
    <mergeCell ref="E7:G8"/>
    <mergeCell ref="B8:D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HT-103</vt:lpstr>
      <vt:lpstr>HT -104</vt:lpstr>
      <vt:lpstr>HT-105</vt:lpstr>
      <vt:lpstr>HT-106</vt:lpstr>
      <vt:lpstr>HT-107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dc:creator>
  <cp:lastModifiedBy>PBT-XCIV</cp:lastModifiedBy>
  <cp:lastPrinted>2025-10-08T10:02:00Z</cp:lastPrinted>
  <dcterms:created xsi:type="dcterms:W3CDTF">2018-12-16T11:27:29Z</dcterms:created>
  <dcterms:modified xsi:type="dcterms:W3CDTF">2025-10-08T10:03:44Z</dcterms:modified>
</cp:coreProperties>
</file>